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gazgatás\2026 évi jegyzőkönyvek\május\Sáska\2025 Zárszámadás Sáska\"/>
    </mc:Choice>
  </mc:AlternateContent>
  <xr:revisionPtr revIDLastSave="0" documentId="13_ncr:1_{092728D3-45F7-4142-B7A4-6D4D50F35A77}" xr6:coauthVersionLast="47" xr6:coauthVersionMax="47" xr10:uidLastSave="{00000000-0000-0000-0000-000000000000}"/>
  <bookViews>
    <workbookView xWindow="-120" yWindow="-120" windowWidth="29040" windowHeight="15720" tabRatio="753" activeTab="9" xr2:uid="{00000000-000D-0000-FFFF-FFFF00000000}"/>
  </bookViews>
  <sheets>
    <sheet name="1.sz. mell" sheetId="37" r:id="rId1"/>
    <sheet name="2.sz. mell" sheetId="42" r:id="rId2"/>
    <sheet name="3.sz. mell." sheetId="41" r:id="rId3"/>
    <sheet name="4  .sz.mell" sheetId="9" r:id="rId4"/>
    <sheet name="5.sz. mell" sheetId="32" r:id="rId5"/>
    <sheet name="6.sz. mell" sheetId="43" r:id="rId6"/>
    <sheet name="7.sz. mell" sheetId="33" r:id="rId7"/>
    <sheet name="8.sz. mell" sheetId="44" r:id="rId8"/>
    <sheet name="9.sz.mell" sheetId="40" r:id="rId9"/>
    <sheet name="10.sz. mell" sheetId="34" r:id="rId10"/>
  </sheets>
  <definedNames>
    <definedName name="_xlnm.Print_Area" localSheetId="9">'10.sz. mell'!$A$1:$F$51</definedName>
    <definedName name="_xlnm.Print_Area" localSheetId="1">'2.sz. mell'!$A$1:$L$35</definedName>
    <definedName name="_xlnm.Print_Area" localSheetId="4">'5.sz. mell'!$A$1:$I$17</definedName>
    <definedName name="_xlnm.Print_Area" localSheetId="5">'6.sz. mell'!$A$1:$I$14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9" i="34" l="1"/>
  <c r="I11" i="32"/>
  <c r="I12" i="32"/>
  <c r="I13" i="32"/>
  <c r="I14" i="32"/>
  <c r="I15" i="32"/>
  <c r="I15" i="9"/>
  <c r="I16" i="9"/>
  <c r="I17" i="9"/>
  <c r="I18" i="9"/>
  <c r="I19" i="9"/>
  <c r="I20" i="9"/>
  <c r="I14" i="9"/>
  <c r="G23" i="9"/>
  <c r="H23" i="9"/>
  <c r="G16" i="32"/>
  <c r="F16" i="32"/>
  <c r="H15" i="32"/>
  <c r="H14" i="32"/>
  <c r="H13" i="32"/>
  <c r="H12" i="32"/>
  <c r="H11" i="32"/>
  <c r="H10" i="32"/>
  <c r="H16" i="32" s="1"/>
  <c r="F23" i="9"/>
  <c r="G56" i="41"/>
  <c r="G35" i="41"/>
  <c r="G31" i="41"/>
  <c r="G25" i="41"/>
  <c r="G21" i="41"/>
  <c r="G17" i="41"/>
  <c r="G13" i="41"/>
  <c r="G9" i="41"/>
  <c r="F33" i="42"/>
  <c r="G33" i="42"/>
  <c r="I10" i="32" l="1"/>
  <c r="G20" i="40"/>
  <c r="H20" i="40"/>
  <c r="F20" i="40"/>
  <c r="I21" i="41"/>
  <c r="F25" i="41"/>
  <c r="F21" i="41"/>
  <c r="F56" i="41" s="1"/>
  <c r="H56" i="41" s="1"/>
  <c r="E46" i="41"/>
  <c r="E21" i="41"/>
  <c r="E49" i="34"/>
  <c r="E45" i="34"/>
  <c r="F45" i="34"/>
  <c r="E37" i="34"/>
  <c r="E33" i="34"/>
  <c r="E23" i="34"/>
  <c r="E27" i="34" s="1"/>
  <c r="E13" i="34" s="1"/>
  <c r="E51" i="34" l="1"/>
  <c r="E39" i="34"/>
  <c r="F27" i="34"/>
  <c r="F49" i="34"/>
  <c r="D14" i="37"/>
  <c r="D26" i="37"/>
  <c r="F46" i="41"/>
  <c r="H44" i="41"/>
  <c r="H45" i="41"/>
  <c r="H50" i="41"/>
  <c r="H51" i="41"/>
  <c r="F35" i="41"/>
  <c r="F31" i="41"/>
  <c r="F17" i="41"/>
  <c r="F9" i="41"/>
  <c r="F13" i="41"/>
  <c r="G14" i="42"/>
  <c r="G12" i="42"/>
  <c r="G54" i="41" l="1"/>
  <c r="G55" i="41"/>
  <c r="H14" i="43"/>
  <c r="I36" i="41"/>
  <c r="I18" i="41"/>
  <c r="I16" i="41"/>
  <c r="I11" i="41"/>
  <c r="I45" i="41"/>
  <c r="I47" i="41"/>
  <c r="I48" i="41"/>
  <c r="G49" i="41"/>
  <c r="I50" i="41"/>
  <c r="I51" i="41"/>
  <c r="I44" i="41"/>
  <c r="I43" i="41"/>
  <c r="G42" i="41"/>
  <c r="G41" i="41" s="1"/>
  <c r="I37" i="41"/>
  <c r="I38" i="41"/>
  <c r="I33" i="41"/>
  <c r="I34" i="41"/>
  <c r="I32" i="41"/>
  <c r="G29" i="41"/>
  <c r="I28" i="41"/>
  <c r="I27" i="41" s="1"/>
  <c r="I19" i="41"/>
  <c r="I15" i="41"/>
  <c r="F55" i="41"/>
  <c r="F54" i="41"/>
  <c r="E55" i="41"/>
  <c r="I12" i="42"/>
  <c r="I14" i="42"/>
  <c r="G20" i="42"/>
  <c r="G17" i="42"/>
  <c r="H11" i="42"/>
  <c r="I39" i="41"/>
  <c r="G39" i="41"/>
  <c r="G27" i="41"/>
  <c r="G8" i="41" s="1"/>
  <c r="D25" i="44"/>
  <c r="D21" i="44"/>
  <c r="D18" i="44"/>
  <c r="D12" i="44"/>
  <c r="G14" i="43"/>
  <c r="F14" i="43"/>
  <c r="F51" i="34"/>
  <c r="D37" i="34"/>
  <c r="E54" i="41"/>
  <c r="E41" i="41"/>
  <c r="E39" i="41"/>
  <c r="E35" i="41"/>
  <c r="E31" i="41"/>
  <c r="E29" i="41"/>
  <c r="E27" i="41"/>
  <c r="E25" i="41"/>
  <c r="E56" i="41" s="1"/>
  <c r="E17" i="41"/>
  <c r="E13" i="41"/>
  <c r="E9" i="41"/>
  <c r="F39" i="41"/>
  <c r="F29" i="41"/>
  <c r="F27" i="41"/>
  <c r="F8" i="41" s="1"/>
  <c r="F52" i="41" s="1"/>
  <c r="F20" i="42"/>
  <c r="F17" i="42"/>
  <c r="F14" i="42"/>
  <c r="F13" i="42"/>
  <c r="E20" i="42"/>
  <c r="E17" i="42"/>
  <c r="E14" i="42"/>
  <c r="E13" i="42"/>
  <c r="D23" i="34"/>
  <c r="D27" i="34" s="1"/>
  <c r="D13" i="34" s="1"/>
  <c r="D45" i="34"/>
  <c r="D51" i="34" s="1"/>
  <c r="D33" i="34"/>
  <c r="L8" i="41"/>
  <c r="D14" i="33"/>
  <c r="D11" i="33"/>
  <c r="G26" i="37"/>
  <c r="G28" i="37" s="1"/>
  <c r="D28" i="37"/>
  <c r="G18" i="37"/>
  <c r="D18" i="37"/>
  <c r="D19" i="37" s="1"/>
  <c r="G14" i="37"/>
  <c r="I56" i="41" l="1"/>
  <c r="G22" i="42"/>
  <c r="E22" i="42"/>
  <c r="E8" i="41"/>
  <c r="E52" i="41" s="1"/>
  <c r="G46" i="41"/>
  <c r="H46" i="41" s="1"/>
  <c r="I26" i="41"/>
  <c r="I25" i="41" s="1"/>
  <c r="I26" i="42"/>
  <c r="D28" i="44"/>
  <c r="D33" i="44" s="1"/>
  <c r="G19" i="37"/>
  <c r="G29" i="37" s="1"/>
  <c r="I49" i="41"/>
  <c r="I46" i="41" s="1"/>
  <c r="F22" i="42"/>
  <c r="H22" i="42" s="1"/>
  <c r="D39" i="34"/>
  <c r="H31" i="41"/>
  <c r="I31" i="41"/>
  <c r="I30" i="41"/>
  <c r="I29" i="41" s="1"/>
  <c r="I17" i="41"/>
  <c r="H13" i="41"/>
  <c r="I14" i="41"/>
  <c r="I13" i="41" s="1"/>
  <c r="H54" i="41"/>
  <c r="I55" i="41"/>
  <c r="I35" i="41"/>
  <c r="H35" i="41"/>
  <c r="I10" i="41"/>
  <c r="I22" i="42"/>
  <c r="I23" i="42"/>
  <c r="H23" i="42"/>
  <c r="H21" i="42"/>
  <c r="I20" i="42"/>
  <c r="I17" i="42"/>
  <c r="I11" i="42"/>
  <c r="I13" i="42" s="1"/>
  <c r="H27" i="41"/>
  <c r="H29" i="41"/>
  <c r="H14" i="42"/>
  <c r="G13" i="42"/>
  <c r="H20" i="42"/>
  <c r="H17" i="42"/>
  <c r="H9" i="41"/>
  <c r="E25" i="42"/>
  <c r="E30" i="42" s="1"/>
  <c r="E35" i="42" s="1"/>
  <c r="D16" i="33"/>
  <c r="D29" i="37"/>
  <c r="G52" i="41" l="1"/>
  <c r="H52" i="41"/>
  <c r="G30" i="42"/>
  <c r="G25" i="42"/>
  <c r="F25" i="42"/>
  <c r="H55" i="41"/>
  <c r="H17" i="41"/>
  <c r="I9" i="41"/>
  <c r="I8" i="41" s="1"/>
  <c r="I52" i="41" s="1"/>
  <c r="I54" i="41"/>
  <c r="H13" i="42"/>
  <c r="I25" i="42"/>
  <c r="I30" i="42"/>
  <c r="F30" i="42"/>
  <c r="H8" i="41" l="1"/>
  <c r="H25" i="42"/>
  <c r="H30" i="42"/>
  <c r="F35" i="42"/>
  <c r="G35" i="42"/>
  <c r="I31" i="42"/>
  <c r="H35" i="42" l="1"/>
  <c r="I33" i="42"/>
  <c r="I35" i="42" s="1"/>
</calcChain>
</file>

<file path=xl/sharedStrings.xml><?xml version="1.0" encoding="utf-8"?>
<sst xmlns="http://schemas.openxmlformats.org/spreadsheetml/2006/main" count="498" uniqueCount="331">
  <si>
    <t>Sorszám</t>
  </si>
  <si>
    <t>Megnevezés</t>
  </si>
  <si>
    <t>Összesen</t>
  </si>
  <si>
    <t>A</t>
  </si>
  <si>
    <t>B</t>
  </si>
  <si>
    <t>C</t>
  </si>
  <si>
    <t>D</t>
  </si>
  <si>
    <t>E</t>
  </si>
  <si>
    <t>F</t>
  </si>
  <si>
    <t>G</t>
  </si>
  <si>
    <t>H</t>
  </si>
  <si>
    <t>Személyi juttatás</t>
  </si>
  <si>
    <t>Sor-szám</t>
  </si>
  <si>
    <t>Közvilágítás</t>
  </si>
  <si>
    <t>Létszám fő</t>
  </si>
  <si>
    <t>Munkaad.  terhelő járulékok</t>
  </si>
  <si>
    <t>Temetőfenntartás</t>
  </si>
  <si>
    <t>Falugondnoki szolgálat</t>
  </si>
  <si>
    <t>Cím</t>
  </si>
  <si>
    <t>TÁMOGATÁSOK ÖSSZESEN</t>
  </si>
  <si>
    <t>Tartalékok</t>
  </si>
  <si>
    <t>Alcim</t>
  </si>
  <si>
    <t>I</t>
  </si>
  <si>
    <t>Önkormányzat igazgatási tevék.</t>
  </si>
  <si>
    <t>Magánszemélyek kommunális adója</t>
  </si>
  <si>
    <t>Iparűzési adó</t>
  </si>
  <si>
    <t>Gépjármaűdó</t>
  </si>
  <si>
    <t>Működési bevételek</t>
  </si>
  <si>
    <t>Költségvetési hiány összege</t>
  </si>
  <si>
    <t>Közhatalmi bevételek</t>
  </si>
  <si>
    <t>Működési célú</t>
  </si>
  <si>
    <t>Felhalmozási célú</t>
  </si>
  <si>
    <t>Céltartalék</t>
  </si>
  <si>
    <t>TARTALÉKOK ÖSSZESEN</t>
  </si>
  <si>
    <t>K</t>
  </si>
  <si>
    <t>Alcím</t>
  </si>
  <si>
    <t>Belső finanszírozás(pénzmaradvány )</t>
  </si>
  <si>
    <t>Feladat megnevezése</t>
  </si>
  <si>
    <t>Felújítási cél megnevezése</t>
  </si>
  <si>
    <t>Jogcím</t>
  </si>
  <si>
    <t>Monostorapáti Közös Önkormányzati hivatal műk. támogatása</t>
  </si>
  <si>
    <t>Működési bevételek  összesen</t>
  </si>
  <si>
    <t>Felhalmozási bevételek összesen</t>
  </si>
  <si>
    <t>BEVÉTELEK ÖSSZESEN (1-11 cím)</t>
  </si>
  <si>
    <t>BEVÉTELEK FŐÖSSZEGE</t>
  </si>
  <si>
    <t>Önkormányzatok  működési  támogatási</t>
  </si>
  <si>
    <t>Egyéb működési célú támogatások bevétele áh belülről</t>
  </si>
  <si>
    <t>Vagyoni típusú adók</t>
  </si>
  <si>
    <t>Érkékesítési és forgalmi adók</t>
  </si>
  <si>
    <t>Egyéb közhatalmi bevételek</t>
  </si>
  <si>
    <t>Ellátottak pénzbeli juttatásai</t>
  </si>
  <si>
    <t>Dologi kiadás</t>
  </si>
  <si>
    <t>Alaptevékenység költségvetési bevételei</t>
  </si>
  <si>
    <t>Alaptevékenység költségvetési kiadásai</t>
  </si>
  <si>
    <t>Alaptevékenység költségvetési egyenlege</t>
  </si>
  <si>
    <t>Alaptevékenység finanszírozási bevételei</t>
  </si>
  <si>
    <t>Alaptevékenység finanszírozási kiadásai</t>
  </si>
  <si>
    <t>Alaptevékenység finanszírozási egyenlege</t>
  </si>
  <si>
    <t>Alaptevékenység maradványa</t>
  </si>
  <si>
    <t>Összes maradvány</t>
  </si>
  <si>
    <t>Közhatalmi eredményszemléletű bevételek</t>
  </si>
  <si>
    <t>Eszk. és szolg. ért. eredményszemléletű bevételei</t>
  </si>
  <si>
    <t>II</t>
  </si>
  <si>
    <t>Aktívált saját teljesítmények értéke</t>
  </si>
  <si>
    <t>Kp-i műk. célú tám. eredményszemléletű bevételek</t>
  </si>
  <si>
    <t>Különféle egyéb  eredményszemléletű bevételek</t>
  </si>
  <si>
    <t>III</t>
  </si>
  <si>
    <t xml:space="preserve"> Egyéb  eredményszemléletű bevételek</t>
  </si>
  <si>
    <t>Anyagköltség</t>
  </si>
  <si>
    <t>Igénybe vett szolgáltatások értéke</t>
  </si>
  <si>
    <t>IV</t>
  </si>
  <si>
    <t>Anyagjellegű ráfordítások</t>
  </si>
  <si>
    <t>Bérköltség</t>
  </si>
  <si>
    <t>Személyi jellegű egyéb kifizetések</t>
  </si>
  <si>
    <t>Bérjárulékok</t>
  </si>
  <si>
    <t>V</t>
  </si>
  <si>
    <t xml:space="preserve"> Személyi jellegű ráfordítások</t>
  </si>
  <si>
    <t>VI</t>
  </si>
  <si>
    <t>Értékcsökkenési leírás</t>
  </si>
  <si>
    <t>VII</t>
  </si>
  <si>
    <t>Egyéb ráfordítások</t>
  </si>
  <si>
    <t>Tevékenységek  eredménye</t>
  </si>
  <si>
    <t>Kapott kamatok</t>
  </si>
  <si>
    <t>VIII</t>
  </si>
  <si>
    <t xml:space="preserve"> Pénzügyi műveletek eredményszemléletű bevételei</t>
  </si>
  <si>
    <t>IX</t>
  </si>
  <si>
    <t xml:space="preserve"> Pénzügyi műveletek ráfordításai</t>
  </si>
  <si>
    <t xml:space="preserve"> Pénzügyi műveletek eredménye</t>
  </si>
  <si>
    <t>Mérleg szerinti eredmény</t>
  </si>
  <si>
    <t>Tárgyév</t>
  </si>
  <si>
    <t>állományi érték</t>
  </si>
  <si>
    <t>A/I</t>
  </si>
  <si>
    <t>Immateriális javak összesen</t>
  </si>
  <si>
    <t>Ingatlanok</t>
  </si>
  <si>
    <t>Gépek, berendezések és felszerelések, járművek</t>
  </si>
  <si>
    <t>Beruházások, felújítások</t>
  </si>
  <si>
    <t>A/II</t>
  </si>
  <si>
    <t>Tárgyi  eszközök összesen</t>
  </si>
  <si>
    <t>Egyéb tartós részesedés</t>
  </si>
  <si>
    <t>A/III</t>
  </si>
  <si>
    <t>Befektetett pénzügyi eszközök összesen</t>
  </si>
  <si>
    <t>A/IV</t>
  </si>
  <si>
    <t xml:space="preserve">BEFEKTETETT ESZKÖZÖK ÖSSZESEN </t>
  </si>
  <si>
    <t>B/I</t>
  </si>
  <si>
    <t>Készletek összesen</t>
  </si>
  <si>
    <t>Nemzeti v tartozó forgóeszközök</t>
  </si>
  <si>
    <t>C/II</t>
  </si>
  <si>
    <t>Pénztárak, csekkek, betétkönyvek</t>
  </si>
  <si>
    <t>C/III</t>
  </si>
  <si>
    <t>Forintszámlák</t>
  </si>
  <si>
    <t>C/IV</t>
  </si>
  <si>
    <t>Idegen pénzeszközök számlái</t>
  </si>
  <si>
    <t>Pénzeszközök összesen:</t>
  </si>
  <si>
    <t>D/I</t>
  </si>
  <si>
    <t xml:space="preserve">Követelések </t>
  </si>
  <si>
    <t xml:space="preserve">ESZKÖZÖK ÖSSZESEN: </t>
  </si>
  <si>
    <t>G/I</t>
  </si>
  <si>
    <t>Nemzeti vagyon induláskori értéke</t>
  </si>
  <si>
    <t>G/III</t>
  </si>
  <si>
    <t>Egyéb eszközök induláskori értéke</t>
  </si>
  <si>
    <t>G/IV</t>
  </si>
  <si>
    <t>Felhalmozott eredmény</t>
  </si>
  <si>
    <t>G/VI</t>
  </si>
  <si>
    <t>Mérleg szerinti eredményeredmény</t>
  </si>
  <si>
    <t xml:space="preserve">SAJÁT TŐKE ÖSSZESEN </t>
  </si>
  <si>
    <t>H/I</t>
  </si>
  <si>
    <t xml:space="preserve">Költségvetési évben esedékes kötelezettségek </t>
  </si>
  <si>
    <t>H/III</t>
  </si>
  <si>
    <t xml:space="preserve">Költségvetési évet köv.esedékes kötelezettségek </t>
  </si>
  <si>
    <t>Kötelezettség jellegű elszámolások</t>
  </si>
  <si>
    <t>Kötelezettségek</t>
  </si>
  <si>
    <t>Passzívidőbeli elhatárolások</t>
  </si>
  <si>
    <t xml:space="preserve">FORRÁSOK ÖSSZESEN:                       </t>
  </si>
  <si>
    <t>Rovat száma</t>
  </si>
  <si>
    <t>B1</t>
  </si>
  <si>
    <t>B3</t>
  </si>
  <si>
    <t>B4</t>
  </si>
  <si>
    <t>B6</t>
  </si>
  <si>
    <t>B2</t>
  </si>
  <si>
    <t>B5</t>
  </si>
  <si>
    <t>B7</t>
  </si>
  <si>
    <t>K1</t>
  </si>
  <si>
    <t>K2</t>
  </si>
  <si>
    <t>K3</t>
  </si>
  <si>
    <t>K4</t>
  </si>
  <si>
    <t>K5</t>
  </si>
  <si>
    <t>K6</t>
  </si>
  <si>
    <t>K7</t>
  </si>
  <si>
    <t>K8</t>
  </si>
  <si>
    <t>B8131</t>
  </si>
  <si>
    <t>Nyitó</t>
  </si>
  <si>
    <t>Vagyonkimutatása a könyvviteli mérlegben értékkel szereplő eszközökről és forrásokról</t>
  </si>
  <si>
    <t>MŰKÖDÉSI ÉS FELHALMOZÁSI MÉRLEGE</t>
  </si>
  <si>
    <t>önkormányzati rendelethez</t>
  </si>
  <si>
    <t>Működési Bevételek</t>
  </si>
  <si>
    <t>Működési Kiadások</t>
  </si>
  <si>
    <t>1.</t>
  </si>
  <si>
    <t>Működési célú állami támogatások áh-on belül</t>
  </si>
  <si>
    <t>Személyi juttatások</t>
  </si>
  <si>
    <t>2.</t>
  </si>
  <si>
    <t>Munkaadókat terhelő járulékok és szociális hozzájárulási adó</t>
  </si>
  <si>
    <t>3.</t>
  </si>
  <si>
    <t>Dologi kiadások</t>
  </si>
  <si>
    <t>Működési célú átvett pénzeszközök (áh-on kívüli)</t>
  </si>
  <si>
    <t>4.</t>
  </si>
  <si>
    <t>Egyéb működési célú kiadások</t>
  </si>
  <si>
    <t>5.</t>
  </si>
  <si>
    <t>Működési költségvetési bevételek összesen:</t>
  </si>
  <si>
    <t>Működési költségvetési kiadások összesen:</t>
  </si>
  <si>
    <t>Előző évi költségvetési maradvány igénybevétele</t>
  </si>
  <si>
    <t>Állami támogatások megelőlegezése</t>
  </si>
  <si>
    <t>Államháztartáson belüli megelőlegezések visszafizetése</t>
  </si>
  <si>
    <t>7.</t>
  </si>
  <si>
    <t>Működési célú finanszírozási bevételek</t>
  </si>
  <si>
    <t>B8132</t>
  </si>
  <si>
    <t>Működési célú, finanszírozási célú kiadások</t>
  </si>
  <si>
    <t>8.</t>
  </si>
  <si>
    <t>MŰKÖDÉSI BEVÉTELEK ÖSSZESEN</t>
  </si>
  <si>
    <t>MŰKÖDÉSI KIADÁSOK ÖSSZESEN</t>
  </si>
  <si>
    <t>Felhalmozási Bevételek</t>
  </si>
  <si>
    <t>Felhalmozási Kiadások</t>
  </si>
  <si>
    <t>9.</t>
  </si>
  <si>
    <t>Felhalmozási célú támogatások áh-on belül</t>
  </si>
  <si>
    <t>Beruházások</t>
  </si>
  <si>
    <t>10.</t>
  </si>
  <si>
    <t>Felhalmozási bevételek</t>
  </si>
  <si>
    <t>Felújítások</t>
  </si>
  <si>
    <t>11.</t>
  </si>
  <si>
    <t>Felhalmozási célú átvett pénzeszk. (áh-on kívüli)</t>
  </si>
  <si>
    <t>Egyéb felhalmozási célú kiadások</t>
  </si>
  <si>
    <t>12.</t>
  </si>
  <si>
    <t>Felhalmozási költségvetési bevételek összesen:</t>
  </si>
  <si>
    <t>Felhalmozási Költségvetési kiadások összesen:</t>
  </si>
  <si>
    <t>16.</t>
  </si>
  <si>
    <t>Felhalmozási célú finanszírozási bevételek</t>
  </si>
  <si>
    <t>Felhalmozási célú finanszírozási kiadások</t>
  </si>
  <si>
    <t>17.</t>
  </si>
  <si>
    <t>FELHALMOZÁSI BEVÉTELEK ÖSSZESEN</t>
  </si>
  <si>
    <t>FELHALMOZÁSI KIADÁSOK ÖSSZESEN</t>
  </si>
  <si>
    <t>18.</t>
  </si>
  <si>
    <t>BEVÉTELEK MINDÖSSZESEN</t>
  </si>
  <si>
    <t>KIADÁSOK MINDÖSSZESEN</t>
  </si>
  <si>
    <t>Községgazdálkodás</t>
  </si>
  <si>
    <t>Közművelődési tevékenység tám.</t>
  </si>
  <si>
    <t>Tevékenység egyéb nettó   eredményszemléletű bevétele</t>
  </si>
  <si>
    <t>Tevékenység  nettó   eredményszemléletű bevétele</t>
  </si>
  <si>
    <t>Egyéb műk. célú tám. eredményszemléletű bevételek</t>
  </si>
  <si>
    <t>Felhalmozáci célú tám. eredményszemléletű bevételek</t>
  </si>
  <si>
    <t>Alszám</t>
  </si>
  <si>
    <t>ebből: forgalomképtelen</t>
  </si>
  <si>
    <t>Korlátozottan forgalomképes</t>
  </si>
  <si>
    <t>Üzleti vagyon</t>
  </si>
  <si>
    <t>Vagyonkezelésbe adott eszközök/ korl.forg. képes/</t>
  </si>
  <si>
    <t>Kötelező feladatok előirányzata</t>
  </si>
  <si>
    <t>Állami (áll.ig.) feladatok előirányzata</t>
  </si>
  <si>
    <t>Önként vállalt feladatok előirányzata</t>
  </si>
  <si>
    <t>J</t>
  </si>
  <si>
    <t>6.</t>
  </si>
  <si>
    <t>13.</t>
  </si>
  <si>
    <t>14.</t>
  </si>
  <si>
    <t>15.</t>
  </si>
  <si>
    <t>19.</t>
  </si>
  <si>
    <t>20.</t>
  </si>
  <si>
    <t>21.</t>
  </si>
  <si>
    <t>22.</t>
  </si>
  <si>
    <t>Építményadó</t>
  </si>
  <si>
    <t>Bírságok,díjak,pótlékok</t>
  </si>
  <si>
    <t>Finanszirozási bevételek</t>
  </si>
  <si>
    <t>Önkormányzat működési kiadások</t>
  </si>
  <si>
    <t>Közhasznú foglalkoztatás</t>
  </si>
  <si>
    <t>Önkormányzat tulajdoni ingatlan</t>
  </si>
  <si>
    <t>Közutak,hidak</t>
  </si>
  <si>
    <t>Kiadások összesen:</t>
  </si>
  <si>
    <t>∑</t>
  </si>
  <si>
    <t>B814</t>
  </si>
  <si>
    <t>K914</t>
  </si>
  <si>
    <t xml:space="preserve"> </t>
  </si>
  <si>
    <t>D/II</t>
  </si>
  <si>
    <t>Költségvetési évben esedések követelések</t>
  </si>
  <si>
    <t>Költségvetési évet követően esedékes követelések</t>
  </si>
  <si>
    <t>D/III</t>
  </si>
  <si>
    <t>Követelés jellegű saját elszámolások</t>
  </si>
  <si>
    <t>Nemzeti vagon változásai</t>
  </si>
  <si>
    <t>H/II</t>
  </si>
  <si>
    <t>Zárszámadás</t>
  </si>
  <si>
    <t>Működési célú tám. államháztartáson belülről B1</t>
  </si>
  <si>
    <t>Közhatalmi bevételek B3</t>
  </si>
  <si>
    <t>Működési bevételek B4</t>
  </si>
  <si>
    <t>Működési célú átvett pénzeszközök B6</t>
  </si>
  <si>
    <t>Felhalmozási célú tám. államházt. Belül B2</t>
  </si>
  <si>
    <t>Felhalmozási célú bevételek B5</t>
  </si>
  <si>
    <t>Felhalmozási célú átvett pénzeszközök B7</t>
  </si>
  <si>
    <t>Ellátottak pénzbeli juttatásai K4</t>
  </si>
  <si>
    <t>Egyéb működési célú kiadok K5-K513</t>
  </si>
  <si>
    <t>Beruházások K6</t>
  </si>
  <si>
    <t>Felújítások K7</t>
  </si>
  <si>
    <t>Egyéb felhalmozási célú K8</t>
  </si>
  <si>
    <t>Tartalék K 513</t>
  </si>
  <si>
    <t>ÁHT-n belüli megelőlegezés K9</t>
  </si>
  <si>
    <t>Személyi juttatás K1</t>
  </si>
  <si>
    <t>Munkaad.  terhelő jár. K2</t>
  </si>
  <si>
    <t>Dologi kiadás K3</t>
  </si>
  <si>
    <t>L</t>
  </si>
  <si>
    <t xml:space="preserve">2. melléklet Sáska község Önkormányzata Képviselő-testületének </t>
  </si>
  <si>
    <t xml:space="preserve">3. melléklet Sáska község Önkormányzata Képviselő-testületének </t>
  </si>
  <si>
    <t xml:space="preserve">4. melléklet Sáska község Önkormányzata Képviselő-testületének </t>
  </si>
  <si>
    <t xml:space="preserve"> Sáska község Önkormányzat</t>
  </si>
  <si>
    <t xml:space="preserve">5. melléklet Sáska község Önkormányzata Képviselő-testületének </t>
  </si>
  <si>
    <t xml:space="preserve">6. melléklet Sáska község Önkormányzata Képviselő-testületének </t>
  </si>
  <si>
    <t xml:space="preserve">7. melléklet Sáska község Önkormányzata Képviselő-testületének </t>
  </si>
  <si>
    <t xml:space="preserve">8. melléklet Sáska község Önkormányzata Képviselő-testületének </t>
  </si>
  <si>
    <t xml:space="preserve">9. melléklet Sáska község Önkormányzata Képviselő-testületének </t>
  </si>
  <si>
    <t xml:space="preserve">10. melléklet Sáska község Önkormányzata Képviselő-testületének </t>
  </si>
  <si>
    <t>SÁSKA KÖZSÉG ÖNKORMÁNYZATA</t>
  </si>
  <si>
    <t>Lakhatással kapcs dologi kiadás</t>
  </si>
  <si>
    <t>Bursa</t>
  </si>
  <si>
    <t>Felhalmozási kiadás K6+K7+K8</t>
  </si>
  <si>
    <t>Fizetendő ÁFA</t>
  </si>
  <si>
    <t>Balaton-felvidéki Vizitársulat</t>
  </si>
  <si>
    <t>Településfejlesztés</t>
  </si>
  <si>
    <t>Felnőtt és gyermek fogászat</t>
  </si>
  <si>
    <t>Dologi kiadás (Hango+Herb) K337</t>
  </si>
  <si>
    <t>Rendezési terv K336</t>
  </si>
  <si>
    <t>Szinvonal alapitvány</t>
  </si>
  <si>
    <t>SÁSKA KÖZSÉG ÖNKORMÁNYZATA 2025. ÉVI KÖLTSÉGVETÉSÉNEK</t>
  </si>
  <si>
    <t>2025. évi teljesítés</t>
  </si>
  <si>
    <t xml:space="preserve">2025. évi zárszámadásról szóló </t>
  </si>
  <si>
    <t xml:space="preserve">                                              Sáska község Önkormányzat 2025. évi költségvetés bevételei                                                    </t>
  </si>
  <si>
    <t xml:space="preserve">2025. évi zárszámadásáról szóló </t>
  </si>
  <si>
    <t xml:space="preserve">2025. évi  kiadási előirányzata                                                       </t>
  </si>
  <si>
    <t xml:space="preserve">2025. évi költségvetésének zárszámadásáról szóló </t>
  </si>
  <si>
    <t>2025. évi  támogatásai</t>
  </si>
  <si>
    <t>Sáska község Önkormányzat 2025. évi felhalmozási kiadásairól</t>
  </si>
  <si>
    <t>Sáska község Önkormányzat  2025. évi felújítási kiadásai célonként</t>
  </si>
  <si>
    <t xml:space="preserve">2025. évi költségvetésének  zárszámadásáról szóló </t>
  </si>
  <si>
    <t>Sáska község Önkormányzat 2025. évi maradványkimutatása</t>
  </si>
  <si>
    <t>Sáska község Önkormányzat 2025. évi eredménykimutatása</t>
  </si>
  <si>
    <t>2025. évi  tartalékai</t>
  </si>
  <si>
    <t>2025.</t>
  </si>
  <si>
    <t xml:space="preserve">2025. évi eredeti előirányzat </t>
  </si>
  <si>
    <t xml:space="preserve">2025. évi módosított előirányzat </t>
  </si>
  <si>
    <t>2025 évi teljesítés</t>
  </si>
  <si>
    <t xml:space="preserve">2025 évi teljesités % </t>
  </si>
  <si>
    <t>2025. évi módosított előirányzat</t>
  </si>
  <si>
    <t>2025 évi teljesités %</t>
  </si>
  <si>
    <t>2025. évi eredeti előirányzat</t>
  </si>
  <si>
    <t xml:space="preserve">2025. évi módosított előírányzat  </t>
  </si>
  <si>
    <t xml:space="preserve">2025. évi teljesítés </t>
  </si>
  <si>
    <t>2025. évi teljesítés %</t>
  </si>
  <si>
    <t>2025. évi teljesítés 12.31-ig</t>
  </si>
  <si>
    <t>2025. évi teljesítés 12.31-ig %</t>
  </si>
  <si>
    <t>2025.év</t>
  </si>
  <si>
    <t>2025 .év</t>
  </si>
  <si>
    <t>ÁH belüli megelőlegzés</t>
  </si>
  <si>
    <t>TÁMOGATÁSOK</t>
  </si>
  <si>
    <t>Szervezetek támogatása Tapolcai Tűzoltóság</t>
  </si>
  <si>
    <t>Háziorvosi Szolg. (Jerkomed)</t>
  </si>
  <si>
    <t>Balaton-felvidéki Kistérségi Társulás ( Házi segitségnyújtás)</t>
  </si>
  <si>
    <t>Medicopter Alapitvány</t>
  </si>
  <si>
    <t>BERUHÁZÁS K6</t>
  </si>
  <si>
    <t>elektromos hálózat bővités</t>
  </si>
  <si>
    <t>Notebook+softver</t>
  </si>
  <si>
    <t>telefon Xia Redmi Note 14DS5G</t>
  </si>
  <si>
    <t xml:space="preserve">Egyéb tárgyi eszk. </t>
  </si>
  <si>
    <t>Fűnyiró traktor</t>
  </si>
  <si>
    <t>Versenyképes járások</t>
  </si>
  <si>
    <t>BERUHÁZÁS ÖSSZESEN</t>
  </si>
  <si>
    <t>Fogásat felnőtt és gyermek Hango K337</t>
  </si>
  <si>
    <t>1. melléklet az 3/2026.(V.28.)</t>
  </si>
  <si>
    <t>3/2026.(V.28.) önkormányzati rendeletéhez.</t>
  </si>
  <si>
    <t>3/2026.V.28.) önkormányzati rendeletéhez.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</si>
</sst>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_F_t"/>
    <numFmt numFmtId="165" formatCode="_-* #,##0\ _F_t_-;\-* #,##0\ _F_t_-;_-* &quot;-&quot;??\ _F_t_-;_-@_-"/>
  </numFmts>
  <fonts count="33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1" fillId="0" borderId="0" applyFont="0" applyFill="0" applyBorder="0" applyAlignment="0" applyProtection="0"/>
  </cellStyleXfs>
  <cellXfs count="19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1" fillId="0" borderId="1" xfId="0" applyNumberFormat="1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4" fillId="0" borderId="0" xfId="0" applyFont="1"/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indent="1"/>
    </xf>
    <xf numFmtId="0" fontId="14" fillId="0" borderId="8" xfId="0" applyFont="1" applyBorder="1" applyAlignment="1">
      <alignment horizontal="left" vertical="center" inden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indent="1"/>
    </xf>
    <xf numFmtId="0" fontId="14" fillId="0" borderId="12" xfId="0" applyFont="1" applyBorder="1" applyAlignment="1">
      <alignment horizontal="left" vertical="center" indent="1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 indent="1"/>
    </xf>
    <xf numFmtId="0" fontId="15" fillId="2" borderId="2" xfId="0" applyFont="1" applyFill="1" applyBorder="1" applyAlignment="1">
      <alignment horizontal="left" vertical="center" indent="1"/>
    </xf>
    <xf numFmtId="0" fontId="15" fillId="2" borderId="3" xfId="0" applyFont="1" applyFill="1" applyBorder="1" applyAlignment="1">
      <alignment horizontal="left" vertical="center" indent="1"/>
    </xf>
    <xf numFmtId="0" fontId="14" fillId="0" borderId="8" xfId="0" applyFont="1" applyBorder="1" applyAlignment="1">
      <alignment vertical="center"/>
    </xf>
    <xf numFmtId="0" fontId="14" fillId="0" borderId="14" xfId="0" applyFont="1" applyBorder="1" applyAlignment="1">
      <alignment horizontal="left" vertical="center" indent="1"/>
    </xf>
    <xf numFmtId="0" fontId="14" fillId="2" borderId="3" xfId="0" applyFont="1" applyFill="1" applyBorder="1" applyAlignment="1">
      <alignment horizontal="left" vertical="center" indent="1"/>
    </xf>
    <xf numFmtId="0" fontId="14" fillId="0" borderId="4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 indent="1"/>
    </xf>
    <xf numFmtId="0" fontId="14" fillId="0" borderId="20" xfId="0" applyFont="1" applyBorder="1"/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0" borderId="17" xfId="0" applyFont="1" applyBorder="1" applyAlignment="1">
      <alignment horizontal="left" vertical="center" indent="1"/>
    </xf>
    <xf numFmtId="0" fontId="15" fillId="2" borderId="22" xfId="0" applyFont="1" applyFill="1" applyBorder="1" applyAlignment="1">
      <alignment horizontal="left" vertical="center" indent="1"/>
    </xf>
    <xf numFmtId="0" fontId="15" fillId="2" borderId="23" xfId="0" applyFont="1" applyFill="1" applyBorder="1" applyAlignment="1">
      <alignment horizontal="left" vertical="center" indent="1"/>
    </xf>
    <xf numFmtId="0" fontId="15" fillId="2" borderId="25" xfId="0" applyFont="1" applyFill="1" applyBorder="1" applyAlignment="1">
      <alignment horizontal="left" vertical="center" indent="1"/>
    </xf>
    <xf numFmtId="3" fontId="12" fillId="0" borderId="1" xfId="0" applyNumberFormat="1" applyFont="1" applyBorder="1"/>
    <xf numFmtId="0" fontId="16" fillId="3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top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justify" vertical="top" wrapText="1"/>
    </xf>
    <xf numFmtId="0" fontId="12" fillId="0" borderId="1" xfId="0" applyFont="1" applyBorder="1" applyAlignment="1">
      <alignment horizontal="center"/>
    </xf>
    <xf numFmtId="0" fontId="12" fillId="0" borderId="0" xfId="0" applyFont="1"/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3" fontId="19" fillId="0" borderId="1" xfId="0" applyNumberFormat="1" applyFont="1" applyBorder="1"/>
    <xf numFmtId="3" fontId="12" fillId="0" borderId="26" xfId="0" applyNumberFormat="1" applyFont="1" applyBorder="1"/>
    <xf numFmtId="0" fontId="8" fillId="0" borderId="1" xfId="0" applyFont="1" applyBorder="1" applyAlignment="1">
      <alignment horizontal="left" wrapText="1"/>
    </xf>
    <xf numFmtId="3" fontId="20" fillId="0" borderId="1" xfId="0" applyNumberFormat="1" applyFont="1" applyBorder="1"/>
    <xf numFmtId="3" fontId="20" fillId="0" borderId="26" xfId="0" applyNumberFormat="1" applyFont="1" applyBorder="1"/>
    <xf numFmtId="3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3" fontId="11" fillId="0" borderId="1" xfId="0" applyNumberFormat="1" applyFont="1" applyBorder="1"/>
    <xf numFmtId="3" fontId="9" fillId="0" borderId="1" xfId="0" applyNumberFormat="1" applyFont="1" applyBorder="1"/>
    <xf numFmtId="3" fontId="9" fillId="0" borderId="26" xfId="0" applyNumberFormat="1" applyFont="1" applyBorder="1" applyAlignment="1">
      <alignment horizontal="right" vertical="center"/>
    </xf>
    <xf numFmtId="0" fontId="1" fillId="0" borderId="29" xfId="0" applyFont="1" applyBorder="1" applyAlignment="1">
      <alignment horizontal="center" vertical="center" wrapText="1"/>
    </xf>
    <xf numFmtId="0" fontId="0" fillId="0" borderId="29" xfId="0" applyBorder="1"/>
    <xf numFmtId="3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center"/>
    </xf>
    <xf numFmtId="3" fontId="10" fillId="0" borderId="1" xfId="0" applyNumberFormat="1" applyFont="1" applyBorder="1"/>
    <xf numFmtId="164" fontId="14" fillId="0" borderId="8" xfId="0" applyNumberFormat="1" applyFont="1" applyBorder="1"/>
    <xf numFmtId="164" fontId="14" fillId="0" borderId="12" xfId="0" applyNumberFormat="1" applyFont="1" applyBorder="1"/>
    <xf numFmtId="164" fontId="14" fillId="0" borderId="15" xfId="0" applyNumberFormat="1" applyFont="1" applyBorder="1"/>
    <xf numFmtId="164" fontId="14" fillId="0" borderId="18" xfId="0" applyNumberFormat="1" applyFont="1" applyBorder="1"/>
    <xf numFmtId="164" fontId="15" fillId="2" borderId="3" xfId="0" applyNumberFormat="1" applyFont="1" applyFill="1" applyBorder="1"/>
    <xf numFmtId="164" fontId="15" fillId="2" borderId="23" xfId="0" applyNumberFormat="1" applyFont="1" applyFill="1" applyBorder="1"/>
    <xf numFmtId="164" fontId="15" fillId="2" borderId="18" xfId="0" applyNumberFormat="1" applyFont="1" applyFill="1" applyBorder="1"/>
    <xf numFmtId="164" fontId="14" fillId="0" borderId="9" xfId="0" applyNumberFormat="1" applyFont="1" applyBorder="1" applyAlignment="1">
      <alignment vertical="center"/>
    </xf>
    <xf numFmtId="164" fontId="14" fillId="0" borderId="13" xfId="0" applyNumberFormat="1" applyFont="1" applyBorder="1" applyAlignment="1">
      <alignment vertical="center"/>
    </xf>
    <xf numFmtId="164" fontId="14" fillId="0" borderId="16" xfId="0" applyNumberFormat="1" applyFont="1" applyBorder="1" applyAlignment="1">
      <alignment vertical="center"/>
    </xf>
    <xf numFmtId="164" fontId="14" fillId="0" borderId="19" xfId="0" applyNumberFormat="1" applyFont="1" applyBorder="1" applyAlignment="1">
      <alignment vertical="center"/>
    </xf>
    <xf numFmtId="164" fontId="15" fillId="2" borderId="5" xfId="0" applyNumberFormat="1" applyFont="1" applyFill="1" applyBorder="1"/>
    <xf numFmtId="164" fontId="15" fillId="2" borderId="5" xfId="0" applyNumberFormat="1" applyFont="1" applyFill="1" applyBorder="1" applyAlignment="1">
      <alignment vertical="center"/>
    </xf>
    <xf numFmtId="164" fontId="15" fillId="2" borderId="24" xfId="0" applyNumberFormat="1" applyFont="1" applyFill="1" applyBorder="1"/>
    <xf numFmtId="3" fontId="1" fillId="0" borderId="0" xfId="0" applyNumberFormat="1" applyFont="1"/>
    <xf numFmtId="0" fontId="25" fillId="0" borderId="1" xfId="0" applyFont="1" applyBorder="1"/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3" fontId="0" fillId="0" borderId="0" xfId="0" applyNumberFormat="1" applyAlignment="1">
      <alignment horizontal="right"/>
    </xf>
    <xf numFmtId="3" fontId="26" fillId="0" borderId="1" xfId="0" applyNumberFormat="1" applyFont="1" applyBorder="1"/>
    <xf numFmtId="0" fontId="21" fillId="0" borderId="1" xfId="0" applyFont="1" applyBorder="1" applyAlignment="1">
      <alignment horizontal="justify" vertical="top" wrapText="1"/>
    </xf>
    <xf numFmtId="164" fontId="0" fillId="0" borderId="0" xfId="0" applyNumberFormat="1"/>
    <xf numFmtId="0" fontId="27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justify" vertical="top" wrapText="1"/>
    </xf>
    <xf numFmtId="0" fontId="28" fillId="0" borderId="0" xfId="0" applyFont="1"/>
    <xf numFmtId="164" fontId="28" fillId="0" borderId="0" xfId="0" applyNumberFormat="1" applyFont="1"/>
    <xf numFmtId="0" fontId="27" fillId="0" borderId="1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horizontal="center" vertical="top" wrapText="1"/>
    </xf>
    <xf numFmtId="0" fontId="0" fillId="0" borderId="28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vertical="center"/>
    </xf>
    <xf numFmtId="0" fontId="0" fillId="0" borderId="27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3" fontId="1" fillId="0" borderId="2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3" fontId="29" fillId="0" borderId="1" xfId="0" applyNumberFormat="1" applyFont="1" applyBorder="1"/>
    <xf numFmtId="3" fontId="30" fillId="0" borderId="26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0" fontId="21" fillId="3" borderId="1" xfId="0" applyFont="1" applyFill="1" applyBorder="1" applyAlignment="1">
      <alignment horizontal="justify" vertical="top" wrapText="1"/>
    </xf>
    <xf numFmtId="0" fontId="21" fillId="3" borderId="1" xfId="0" applyFont="1" applyFill="1" applyBorder="1" applyAlignment="1">
      <alignment horizontal="center" vertical="top" wrapText="1"/>
    </xf>
    <xf numFmtId="3" fontId="21" fillId="3" borderId="28" xfId="0" applyNumberFormat="1" applyFont="1" applyFill="1" applyBorder="1" applyAlignment="1">
      <alignment horizontal="right" vertical="top" wrapText="1"/>
    </xf>
    <xf numFmtId="3" fontId="21" fillId="3" borderId="42" xfId="0" applyNumberFormat="1" applyFont="1" applyFill="1" applyBorder="1" applyAlignment="1">
      <alignment horizontal="right" vertical="top" wrapText="1"/>
    </xf>
    <xf numFmtId="3" fontId="27" fillId="3" borderId="42" xfId="0" applyNumberFormat="1" applyFont="1" applyFill="1" applyBorder="1" applyAlignment="1">
      <alignment horizontal="right" vertical="top" wrapText="1"/>
    </xf>
    <xf numFmtId="3" fontId="21" fillId="0" borderId="1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3" fontId="21" fillId="0" borderId="30" xfId="0" applyNumberFormat="1" applyFont="1" applyBorder="1" applyAlignment="1">
      <alignment horizontal="right" wrapText="1"/>
    </xf>
    <xf numFmtId="3" fontId="21" fillId="3" borderId="30" xfId="0" applyNumberFormat="1" applyFont="1" applyFill="1" applyBorder="1" applyAlignment="1">
      <alignment horizontal="right" wrapText="1"/>
    </xf>
    <xf numFmtId="3" fontId="21" fillId="3" borderId="1" xfId="0" applyNumberFormat="1" applyFont="1" applyFill="1" applyBorder="1" applyAlignment="1">
      <alignment horizontal="right" wrapText="1"/>
    </xf>
    <xf numFmtId="3" fontId="27" fillId="3" borderId="1" xfId="0" applyNumberFormat="1" applyFont="1" applyFill="1" applyBorder="1" applyAlignment="1">
      <alignment horizontal="right" wrapText="1"/>
    </xf>
    <xf numFmtId="3" fontId="16" fillId="3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31" fillId="0" borderId="1" xfId="1" applyNumberFormat="1" applyFont="1" applyBorder="1" applyAlignment="1"/>
    <xf numFmtId="165" fontId="11" fillId="0" borderId="1" xfId="1" applyNumberFormat="1" applyFont="1" applyBorder="1" applyAlignment="1"/>
    <xf numFmtId="3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/>
    <xf numFmtId="0" fontId="12" fillId="0" borderId="1" xfId="0" applyFont="1" applyBorder="1"/>
    <xf numFmtId="0" fontId="20" fillId="0" borderId="1" xfId="0" applyFont="1" applyBorder="1"/>
    <xf numFmtId="3" fontId="32" fillId="0" borderId="1" xfId="0" applyNumberFormat="1" applyFont="1" applyBorder="1" applyAlignment="1">
      <alignment horizontal="right"/>
    </xf>
    <xf numFmtId="0" fontId="15" fillId="2" borderId="4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0" fontId="22" fillId="0" borderId="0" xfId="0" applyFont="1" applyAlignment="1">
      <alignment horizontal="right" vertical="center"/>
    </xf>
    <xf numFmtId="0" fontId="15" fillId="2" borderId="33" xfId="0" applyFont="1" applyFill="1" applyBorder="1" applyAlignment="1">
      <alignment horizontal="center" vertical="center" textRotation="90"/>
    </xf>
    <xf numFmtId="0" fontId="15" fillId="2" borderId="4" xfId="0" applyFont="1" applyFill="1" applyBorder="1" applyAlignment="1">
      <alignment horizontal="center" vertical="center" textRotation="90"/>
    </xf>
    <xf numFmtId="0" fontId="15" fillId="2" borderId="3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23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37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24" fillId="0" borderId="0" xfId="0" applyFont="1" applyAlignment="1">
      <alignment horizontal="center"/>
    </xf>
    <xf numFmtId="0" fontId="16" fillId="3" borderId="30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top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zoomScaleNormal="100" workbookViewId="0">
      <selection activeCell="E1" sqref="E1:F1"/>
    </sheetView>
  </sheetViews>
  <sheetFormatPr defaultRowHeight="15" x14ac:dyDescent="0.25"/>
  <cols>
    <col min="1" max="1" width="3.5703125" bestFit="1" customWidth="1"/>
    <col min="2" max="2" width="48.5703125" bestFit="1" customWidth="1"/>
    <col min="3" max="3" width="7.7109375" bestFit="1" customWidth="1"/>
    <col min="4" max="4" width="16.85546875" bestFit="1" customWidth="1"/>
    <col min="5" max="5" width="54.140625" bestFit="1" customWidth="1"/>
    <col min="6" max="6" width="6.85546875" bestFit="1" customWidth="1"/>
    <col min="7" max="7" width="14" bestFit="1" customWidth="1"/>
    <col min="9" max="9" width="13.5703125" customWidth="1"/>
    <col min="10" max="10" width="19.7109375" customWidth="1"/>
  </cols>
  <sheetData>
    <row r="1" spans="1:7" ht="15" customHeight="1" x14ac:dyDescent="0.25">
      <c r="A1" s="170" t="s">
        <v>284</v>
      </c>
      <c r="B1" s="171"/>
      <c r="C1" s="171"/>
      <c r="D1" s="171"/>
      <c r="E1" s="172" t="s">
        <v>328</v>
      </c>
      <c r="F1" s="173"/>
    </row>
    <row r="2" spans="1:7" ht="15" customHeight="1" x14ac:dyDescent="0.25">
      <c r="A2" s="170" t="s">
        <v>152</v>
      </c>
      <c r="B2" s="170"/>
      <c r="C2" s="170"/>
      <c r="D2" s="170"/>
      <c r="E2" s="172" t="s">
        <v>153</v>
      </c>
      <c r="F2" s="173"/>
    </row>
    <row r="3" spans="1:7" x14ac:dyDescent="0.25">
      <c r="A3" s="30"/>
      <c r="B3" s="30" t="s">
        <v>244</v>
      </c>
      <c r="C3" s="30"/>
      <c r="D3" s="30"/>
      <c r="E3" s="30"/>
      <c r="F3" s="30"/>
      <c r="G3" s="30"/>
    </row>
    <row r="4" spans="1:7" ht="15.75" thickBot="1" x14ac:dyDescent="0.3">
      <c r="A4" s="174"/>
      <c r="B4" s="174"/>
      <c r="C4" s="174"/>
      <c r="D4" s="174"/>
      <c r="E4" s="174"/>
      <c r="F4" s="174"/>
      <c r="G4" s="174"/>
    </row>
    <row r="5" spans="1:7" ht="16.5" thickTop="1" thickBot="1" x14ac:dyDescent="0.3">
      <c r="A5" s="175" t="s">
        <v>0</v>
      </c>
      <c r="B5" s="177" t="s">
        <v>154</v>
      </c>
      <c r="C5" s="178"/>
      <c r="D5" s="178"/>
      <c r="E5" s="178" t="s">
        <v>155</v>
      </c>
      <c r="F5" s="178"/>
      <c r="G5" s="179"/>
    </row>
    <row r="6" spans="1:7" ht="29.25" thickBot="1" x14ac:dyDescent="0.3">
      <c r="A6" s="176"/>
      <c r="B6" s="31" t="s">
        <v>1</v>
      </c>
      <c r="C6" s="32" t="s">
        <v>133</v>
      </c>
      <c r="D6" s="32" t="s">
        <v>285</v>
      </c>
      <c r="E6" s="33" t="s">
        <v>1</v>
      </c>
      <c r="F6" s="32" t="s">
        <v>133</v>
      </c>
      <c r="G6" s="32" t="s">
        <v>285</v>
      </c>
    </row>
    <row r="7" spans="1:7" ht="15.75" thickBot="1" x14ac:dyDescent="0.3">
      <c r="A7" s="34" t="s">
        <v>3</v>
      </c>
      <c r="B7" s="35" t="s">
        <v>4</v>
      </c>
      <c r="C7" s="36" t="s">
        <v>5</v>
      </c>
      <c r="D7" s="36" t="s">
        <v>6</v>
      </c>
      <c r="E7" s="36" t="s">
        <v>7</v>
      </c>
      <c r="F7" s="36" t="s">
        <v>8</v>
      </c>
      <c r="G7" s="37" t="s">
        <v>9</v>
      </c>
    </row>
    <row r="8" spans="1:7" x14ac:dyDescent="0.25">
      <c r="A8" s="38" t="s">
        <v>156</v>
      </c>
      <c r="B8" s="39" t="s">
        <v>157</v>
      </c>
      <c r="C8" s="40" t="s">
        <v>134</v>
      </c>
      <c r="D8" s="92">
        <v>36904433</v>
      </c>
      <c r="E8" s="40" t="s">
        <v>158</v>
      </c>
      <c r="F8" s="40" t="s">
        <v>141</v>
      </c>
      <c r="G8" s="99">
        <v>25229306</v>
      </c>
    </row>
    <row r="9" spans="1:7" x14ac:dyDescent="0.25">
      <c r="A9" s="41" t="s">
        <v>159</v>
      </c>
      <c r="B9" s="42" t="s">
        <v>29</v>
      </c>
      <c r="C9" s="43" t="s">
        <v>135</v>
      </c>
      <c r="D9" s="93">
        <v>7335663</v>
      </c>
      <c r="E9" s="43" t="s">
        <v>160</v>
      </c>
      <c r="F9" s="43" t="s">
        <v>142</v>
      </c>
      <c r="G9" s="100">
        <v>3193745</v>
      </c>
    </row>
    <row r="10" spans="1:7" ht="15.75" thickBot="1" x14ac:dyDescent="0.3">
      <c r="A10" s="41" t="s">
        <v>161</v>
      </c>
      <c r="B10" s="42" t="s">
        <v>27</v>
      </c>
      <c r="C10" s="43" t="s">
        <v>136</v>
      </c>
      <c r="D10" s="93">
        <v>839133</v>
      </c>
      <c r="E10" s="43" t="s">
        <v>162</v>
      </c>
      <c r="F10" s="43" t="s">
        <v>143</v>
      </c>
      <c r="G10" s="100">
        <v>16754270</v>
      </c>
    </row>
    <row r="11" spans="1:7" x14ac:dyDescent="0.25">
      <c r="A11" s="38" t="s">
        <v>164</v>
      </c>
      <c r="B11" s="42" t="s">
        <v>163</v>
      </c>
      <c r="C11" s="43" t="s">
        <v>137</v>
      </c>
      <c r="D11" s="93"/>
      <c r="E11" s="43" t="s">
        <v>50</v>
      </c>
      <c r="F11" s="43" t="s">
        <v>144</v>
      </c>
      <c r="G11" s="100">
        <v>1854300</v>
      </c>
    </row>
    <row r="12" spans="1:7" ht="15.75" thickBot="1" x14ac:dyDescent="0.3">
      <c r="A12" s="41" t="s">
        <v>166</v>
      </c>
      <c r="B12" s="44"/>
      <c r="C12" s="45"/>
      <c r="D12" s="94"/>
      <c r="E12" s="45" t="s">
        <v>165</v>
      </c>
      <c r="F12" s="45" t="s">
        <v>145</v>
      </c>
      <c r="G12" s="101">
        <v>4102190</v>
      </c>
    </row>
    <row r="13" spans="1:7" ht="15.75" thickBot="1" x14ac:dyDescent="0.3">
      <c r="A13" s="41" t="s">
        <v>217</v>
      </c>
      <c r="B13" s="46"/>
      <c r="C13" s="47"/>
      <c r="D13" s="95"/>
      <c r="E13" s="45"/>
      <c r="F13" s="45"/>
      <c r="G13" s="102"/>
    </row>
    <row r="14" spans="1:7" ht="15.75" thickBot="1" x14ac:dyDescent="0.3">
      <c r="A14" s="38" t="s">
        <v>172</v>
      </c>
      <c r="B14" s="48" t="s">
        <v>167</v>
      </c>
      <c r="C14" s="49"/>
      <c r="D14" s="96">
        <f>SUM(D8:D12)</f>
        <v>45079229</v>
      </c>
      <c r="E14" s="49" t="s">
        <v>168</v>
      </c>
      <c r="F14" s="49"/>
      <c r="G14" s="103">
        <f>SUM(G8:G13)</f>
        <v>51133811</v>
      </c>
    </row>
    <row r="15" spans="1:7" x14ac:dyDescent="0.25">
      <c r="A15" s="41" t="s">
        <v>176</v>
      </c>
      <c r="B15" s="39" t="s">
        <v>169</v>
      </c>
      <c r="C15" s="40" t="s">
        <v>149</v>
      </c>
      <c r="D15" s="92">
        <v>46430731</v>
      </c>
      <c r="E15" s="50"/>
      <c r="F15" s="40"/>
      <c r="G15" s="99"/>
    </row>
    <row r="16" spans="1:7" ht="15.75" thickBot="1" x14ac:dyDescent="0.3">
      <c r="A16" s="41" t="s">
        <v>181</v>
      </c>
      <c r="B16" s="42" t="s">
        <v>170</v>
      </c>
      <c r="C16" s="43" t="s">
        <v>234</v>
      </c>
      <c r="D16" s="93">
        <v>1019346</v>
      </c>
      <c r="E16" s="43" t="s">
        <v>171</v>
      </c>
      <c r="F16" s="43" t="s">
        <v>235</v>
      </c>
      <c r="G16" s="100">
        <v>874160</v>
      </c>
    </row>
    <row r="17" spans="1:7" ht="15.75" thickBot="1" x14ac:dyDescent="0.3">
      <c r="A17" s="38" t="s">
        <v>184</v>
      </c>
      <c r="B17" s="42"/>
      <c r="C17" s="43"/>
      <c r="D17" s="93"/>
      <c r="E17" s="43"/>
      <c r="F17" s="43"/>
      <c r="G17" s="100"/>
    </row>
    <row r="18" spans="1:7" ht="15.75" thickBot="1" x14ac:dyDescent="0.3">
      <c r="A18" s="41" t="s">
        <v>187</v>
      </c>
      <c r="B18" s="48" t="s">
        <v>173</v>
      </c>
      <c r="C18" s="52" t="s">
        <v>174</v>
      </c>
      <c r="D18" s="96">
        <f>SUM(D15:D17)</f>
        <v>47450077</v>
      </c>
      <c r="E18" s="49" t="s">
        <v>175</v>
      </c>
      <c r="F18" s="49"/>
      <c r="G18" s="103">
        <f>SUM(G15:G17)</f>
        <v>874160</v>
      </c>
    </row>
    <row r="19" spans="1:7" ht="15.75" thickBot="1" x14ac:dyDescent="0.3">
      <c r="A19" s="41" t="s">
        <v>190</v>
      </c>
      <c r="B19" s="48" t="s">
        <v>177</v>
      </c>
      <c r="C19" s="49"/>
      <c r="D19" s="96">
        <f>SUM(D14+D18)</f>
        <v>92529306</v>
      </c>
      <c r="E19" s="49" t="s">
        <v>178</v>
      </c>
      <c r="F19" s="49"/>
      <c r="G19" s="103">
        <f>SUM(G14+G18)</f>
        <v>52007971</v>
      </c>
    </row>
    <row r="20" spans="1:7" ht="15.75" thickBot="1" x14ac:dyDescent="0.3">
      <c r="A20" s="38" t="s">
        <v>218</v>
      </c>
      <c r="B20" s="53"/>
      <c r="C20" s="54"/>
      <c r="D20" s="55"/>
      <c r="E20" s="56"/>
      <c r="F20" s="54"/>
      <c r="G20" s="57"/>
    </row>
    <row r="21" spans="1:7" ht="15.75" thickBot="1" x14ac:dyDescent="0.3">
      <c r="A21" s="41" t="s">
        <v>219</v>
      </c>
      <c r="B21" s="165" t="s">
        <v>179</v>
      </c>
      <c r="C21" s="166"/>
      <c r="D21" s="167"/>
      <c r="E21" s="168" t="s">
        <v>180</v>
      </c>
      <c r="F21" s="166"/>
      <c r="G21" s="169"/>
    </row>
    <row r="22" spans="1:7" ht="15.75" thickBot="1" x14ac:dyDescent="0.3">
      <c r="A22" s="41" t="s">
        <v>220</v>
      </c>
      <c r="B22" s="39" t="s">
        <v>182</v>
      </c>
      <c r="C22" s="40" t="s">
        <v>138</v>
      </c>
      <c r="D22" s="92">
        <v>85963214</v>
      </c>
      <c r="E22" s="40" t="s">
        <v>183</v>
      </c>
      <c r="F22" s="40" t="s">
        <v>146</v>
      </c>
      <c r="G22" s="99">
        <v>18363928</v>
      </c>
    </row>
    <row r="23" spans="1:7" x14ac:dyDescent="0.25">
      <c r="A23" s="38" t="s">
        <v>193</v>
      </c>
      <c r="B23" s="42" t="s">
        <v>185</v>
      </c>
      <c r="C23" s="43" t="s">
        <v>139</v>
      </c>
      <c r="D23" s="93">
        <v>8500000</v>
      </c>
      <c r="E23" s="43" t="s">
        <v>186</v>
      </c>
      <c r="F23" s="43" t="s">
        <v>147</v>
      </c>
      <c r="G23" s="100"/>
    </row>
    <row r="24" spans="1:7" ht="15.75" thickBot="1" x14ac:dyDescent="0.3">
      <c r="A24" s="41" t="s">
        <v>196</v>
      </c>
      <c r="B24" s="51" t="s">
        <v>188</v>
      </c>
      <c r="C24" s="45" t="s">
        <v>140</v>
      </c>
      <c r="D24" s="94"/>
      <c r="E24" s="45" t="s">
        <v>189</v>
      </c>
      <c r="F24" s="45" t="s">
        <v>148</v>
      </c>
      <c r="G24" s="101"/>
    </row>
    <row r="25" spans="1:7" ht="15.75" thickBot="1" x14ac:dyDescent="0.3">
      <c r="A25" s="41" t="s">
        <v>199</v>
      </c>
      <c r="B25" s="58"/>
      <c r="C25" s="47"/>
      <c r="D25" s="95"/>
      <c r="E25" s="45"/>
      <c r="F25" s="45"/>
      <c r="G25" s="102"/>
    </row>
    <row r="26" spans="1:7" ht="15.75" thickBot="1" x14ac:dyDescent="0.3">
      <c r="A26" s="38" t="s">
        <v>221</v>
      </c>
      <c r="B26" s="48" t="s">
        <v>191</v>
      </c>
      <c r="C26" s="49"/>
      <c r="D26" s="96">
        <f>SUM(D22:D24)</f>
        <v>94463214</v>
      </c>
      <c r="E26" s="49" t="s">
        <v>192</v>
      </c>
      <c r="F26" s="49"/>
      <c r="G26" s="103">
        <f>SUM(G22:G25)</f>
        <v>18363928</v>
      </c>
    </row>
    <row r="27" spans="1:7" ht="15.75" thickBot="1" x14ac:dyDescent="0.3">
      <c r="A27" s="41" t="s">
        <v>222</v>
      </c>
      <c r="B27" s="48" t="s">
        <v>194</v>
      </c>
      <c r="C27" s="49"/>
      <c r="D27" s="96"/>
      <c r="E27" s="49" t="s">
        <v>195</v>
      </c>
      <c r="F27" s="49"/>
      <c r="G27" s="104"/>
    </row>
    <row r="28" spans="1:7" ht="15.75" thickBot="1" x14ac:dyDescent="0.3">
      <c r="A28" s="41" t="s">
        <v>223</v>
      </c>
      <c r="B28" s="59" t="s">
        <v>197</v>
      </c>
      <c r="C28" s="60"/>
      <c r="D28" s="97">
        <f>SUM(D26:D27)</f>
        <v>94463214</v>
      </c>
      <c r="E28" s="60" t="s">
        <v>198</v>
      </c>
      <c r="F28" s="60"/>
      <c r="G28" s="105">
        <f>SUM(G26:G27)</f>
        <v>18363928</v>
      </c>
    </row>
    <row r="29" spans="1:7" ht="16.5" thickTop="1" thickBot="1" x14ac:dyDescent="0.3">
      <c r="A29" s="38" t="s">
        <v>224</v>
      </c>
      <c r="B29" s="61" t="s">
        <v>200</v>
      </c>
      <c r="C29" s="61"/>
      <c r="D29" s="98">
        <f>SUM(D19+D28)</f>
        <v>186992520</v>
      </c>
      <c r="E29" s="61" t="s">
        <v>201</v>
      </c>
      <c r="F29" s="61"/>
      <c r="G29" s="98">
        <f>SUM(G19+G28)</f>
        <v>70371899</v>
      </c>
    </row>
    <row r="30" spans="1:7" ht="15.75" thickTop="1" x14ac:dyDescent="0.25"/>
  </sheetData>
  <mergeCells count="10">
    <mergeCell ref="B21:D21"/>
    <mergeCell ref="E21:G21"/>
    <mergeCell ref="A1:D1"/>
    <mergeCell ref="A2:D2"/>
    <mergeCell ref="E1:F1"/>
    <mergeCell ref="E2:F2"/>
    <mergeCell ref="A4:G4"/>
    <mergeCell ref="A5:A6"/>
    <mergeCell ref="B5:D5"/>
    <mergeCell ref="E5:G5"/>
  </mergeCells>
  <pageMargins left="0.7" right="0.7" top="0.75" bottom="0.75" header="0.3" footer="0.3"/>
  <pageSetup paperSize="9" scale="86" fitToHeight="0" orientation="landscape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51"/>
  <sheetViews>
    <sheetView tabSelected="1" zoomScaleNormal="100" workbookViewId="0">
      <selection activeCell="A4" sqref="A4:E4"/>
    </sheetView>
  </sheetViews>
  <sheetFormatPr defaultRowHeight="15.75" customHeight="1" x14ac:dyDescent="0.25"/>
  <cols>
    <col min="1" max="1" width="8.7109375" customWidth="1"/>
    <col min="2" max="2" width="9.28515625" customWidth="1"/>
    <col min="3" max="3" width="39.7109375" customWidth="1"/>
    <col min="4" max="4" width="12.140625" customWidth="1"/>
    <col min="5" max="5" width="13.42578125" customWidth="1"/>
    <col min="6" max="6" width="9.140625" hidden="1" customWidth="1"/>
    <col min="8" max="9" width="12" bestFit="1" customWidth="1"/>
    <col min="10" max="11" width="13.140625" bestFit="1" customWidth="1"/>
  </cols>
  <sheetData>
    <row r="2" spans="1:10" ht="15.75" customHeight="1" x14ac:dyDescent="0.25">
      <c r="A2" s="180" t="s">
        <v>272</v>
      </c>
      <c r="B2" s="182"/>
      <c r="C2" s="182"/>
      <c r="D2" s="182"/>
      <c r="E2" s="182"/>
    </row>
    <row r="3" spans="1:10" ht="15.75" customHeight="1" x14ac:dyDescent="0.25">
      <c r="A3" s="180" t="s">
        <v>294</v>
      </c>
      <c r="B3" s="182"/>
      <c r="C3" s="182"/>
      <c r="D3" s="182"/>
      <c r="E3" s="182"/>
    </row>
    <row r="4" spans="1:10" ht="15.75" customHeight="1" x14ac:dyDescent="0.25">
      <c r="A4" s="180" t="s">
        <v>329</v>
      </c>
      <c r="B4" s="182"/>
      <c r="C4" s="182"/>
      <c r="D4" s="182"/>
      <c r="E4" s="182"/>
    </row>
    <row r="6" spans="1:10" ht="15.75" customHeight="1" x14ac:dyDescent="0.25">
      <c r="B6" s="193" t="s">
        <v>273</v>
      </c>
      <c r="C6" s="180"/>
      <c r="D6" s="180"/>
      <c r="E6" s="180"/>
    </row>
    <row r="7" spans="1:10" ht="15.75" customHeight="1" x14ac:dyDescent="0.25">
      <c r="A7" s="171" t="s">
        <v>151</v>
      </c>
      <c r="B7" s="171"/>
      <c r="C7" s="171"/>
      <c r="D7" s="171"/>
      <c r="E7" s="171"/>
    </row>
    <row r="8" spans="1:10" ht="15.75" customHeight="1" x14ac:dyDescent="0.25">
      <c r="A8" s="16"/>
      <c r="B8" s="16"/>
      <c r="C8" s="16" t="s">
        <v>244</v>
      </c>
      <c r="D8" s="16"/>
      <c r="E8" s="16"/>
    </row>
    <row r="9" spans="1:10" ht="15.75" customHeight="1" x14ac:dyDescent="0.25">
      <c r="A9" s="16"/>
      <c r="B9" s="16"/>
      <c r="C9" s="16" t="s">
        <v>298</v>
      </c>
      <c r="D9" s="16"/>
      <c r="E9" s="196"/>
      <c r="F9" s="171"/>
      <c r="G9" s="171"/>
      <c r="H9" s="171"/>
    </row>
    <row r="10" spans="1:10" ht="15.75" customHeight="1" x14ac:dyDescent="0.25">
      <c r="A10" s="194" t="s">
        <v>0</v>
      </c>
      <c r="B10" s="194" t="s">
        <v>208</v>
      </c>
      <c r="C10" s="194" t="s">
        <v>1</v>
      </c>
      <c r="D10" s="63" t="s">
        <v>150</v>
      </c>
      <c r="E10" s="67" t="s">
        <v>89</v>
      </c>
    </row>
    <row r="11" spans="1:10" ht="15.75" customHeight="1" x14ac:dyDescent="0.25">
      <c r="A11" s="195"/>
      <c r="B11" s="195"/>
      <c r="C11" s="197"/>
      <c r="D11" s="198" t="s">
        <v>90</v>
      </c>
      <c r="E11" s="198"/>
    </row>
    <row r="12" spans="1:10" ht="15.75" customHeight="1" x14ac:dyDescent="0.25">
      <c r="A12" s="64" t="s">
        <v>3</v>
      </c>
      <c r="B12" s="64" t="s">
        <v>4</v>
      </c>
      <c r="C12" s="63" t="s">
        <v>5</v>
      </c>
      <c r="D12" s="63" t="s">
        <v>6</v>
      </c>
      <c r="E12" s="63" t="s">
        <v>7</v>
      </c>
      <c r="H12" s="113"/>
      <c r="I12" s="113"/>
      <c r="J12" s="113"/>
    </row>
    <row r="13" spans="1:10" ht="15.75" customHeight="1" x14ac:dyDescent="0.25">
      <c r="A13" s="65">
        <v>1</v>
      </c>
      <c r="B13" s="112" t="s">
        <v>91</v>
      </c>
      <c r="C13" s="112" t="s">
        <v>92</v>
      </c>
      <c r="D13" s="145">
        <f>D27</f>
        <v>216964521</v>
      </c>
      <c r="E13" s="145">
        <f>E27</f>
        <v>221969358</v>
      </c>
      <c r="H13" s="113"/>
      <c r="I13" s="113"/>
      <c r="J13" s="113"/>
    </row>
    <row r="14" spans="1:10" ht="15.75" customHeight="1" x14ac:dyDescent="0.25">
      <c r="A14" s="65">
        <v>2</v>
      </c>
      <c r="B14" s="66"/>
      <c r="C14" s="66" t="s">
        <v>93</v>
      </c>
      <c r="D14" s="146">
        <v>208753852</v>
      </c>
      <c r="E14" s="146">
        <v>210824893</v>
      </c>
      <c r="H14" s="113"/>
      <c r="I14" s="113"/>
      <c r="J14" s="113"/>
    </row>
    <row r="15" spans="1:10" ht="15.75" customHeight="1" x14ac:dyDescent="0.25">
      <c r="A15" s="65">
        <v>3</v>
      </c>
      <c r="B15" s="66"/>
      <c r="C15" s="66" t="s">
        <v>209</v>
      </c>
      <c r="D15" s="146"/>
      <c r="E15" s="146"/>
      <c r="H15" s="113"/>
      <c r="I15" s="113"/>
      <c r="J15" s="113"/>
    </row>
    <row r="16" spans="1:10" ht="15.75" customHeight="1" x14ac:dyDescent="0.25">
      <c r="A16" s="65">
        <v>4</v>
      </c>
      <c r="B16" s="66"/>
      <c r="C16" s="66" t="s">
        <v>210</v>
      </c>
      <c r="D16" s="146"/>
      <c r="E16" s="146"/>
      <c r="H16" s="113"/>
      <c r="I16" s="113"/>
      <c r="J16" s="113"/>
    </row>
    <row r="17" spans="1:11" ht="15.75" customHeight="1" x14ac:dyDescent="0.25">
      <c r="A17" s="65">
        <v>5</v>
      </c>
      <c r="B17" s="66"/>
      <c r="C17" s="66" t="s">
        <v>211</v>
      </c>
      <c r="D17" s="146"/>
      <c r="E17" s="146"/>
      <c r="H17" s="113"/>
      <c r="I17" s="113"/>
      <c r="J17" s="113"/>
    </row>
    <row r="18" spans="1:11" ht="15.75" customHeight="1" x14ac:dyDescent="0.25">
      <c r="A18" s="65">
        <v>6</v>
      </c>
      <c r="B18" s="66"/>
      <c r="C18" s="66" t="s">
        <v>94</v>
      </c>
      <c r="D18" s="146">
        <v>2891433</v>
      </c>
      <c r="E18" s="146">
        <v>6194465</v>
      </c>
      <c r="H18" s="113"/>
      <c r="I18" s="113"/>
      <c r="J18" s="113"/>
    </row>
    <row r="19" spans="1:11" ht="15.75" customHeight="1" x14ac:dyDescent="0.25">
      <c r="A19" s="65">
        <v>7</v>
      </c>
      <c r="B19" s="66"/>
      <c r="C19" s="66" t="s">
        <v>209</v>
      </c>
      <c r="D19" s="146"/>
      <c r="E19" s="146"/>
      <c r="H19" s="113"/>
      <c r="I19" s="113"/>
      <c r="J19" s="113"/>
      <c r="K19" s="113"/>
    </row>
    <row r="20" spans="1:11" ht="15.75" customHeight="1" x14ac:dyDescent="0.25">
      <c r="A20" s="65">
        <v>8</v>
      </c>
      <c r="B20" s="66"/>
      <c r="C20" s="66" t="s">
        <v>210</v>
      </c>
      <c r="D20" s="146"/>
      <c r="E20" s="146"/>
      <c r="H20" s="113"/>
      <c r="I20" s="113"/>
      <c r="J20" s="113"/>
    </row>
    <row r="21" spans="1:11" ht="15.75" customHeight="1" x14ac:dyDescent="0.25">
      <c r="A21" s="65">
        <v>9</v>
      </c>
      <c r="B21" s="66"/>
      <c r="C21" s="66" t="s">
        <v>211</v>
      </c>
      <c r="D21" s="146"/>
      <c r="E21" s="146"/>
      <c r="H21" s="113"/>
      <c r="I21" s="113"/>
      <c r="J21" s="113"/>
      <c r="K21" s="113"/>
    </row>
    <row r="22" spans="1:11" ht="15.75" customHeight="1" x14ac:dyDescent="0.25">
      <c r="A22" s="65">
        <v>10</v>
      </c>
      <c r="B22" s="66"/>
      <c r="C22" s="66" t="s">
        <v>95</v>
      </c>
      <c r="D22" s="146">
        <v>5319236</v>
      </c>
      <c r="E22" s="146">
        <v>4950000</v>
      </c>
      <c r="H22" s="113"/>
      <c r="I22" s="113"/>
      <c r="J22" s="113"/>
    </row>
    <row r="23" spans="1:11" ht="15.75" customHeight="1" x14ac:dyDescent="0.25">
      <c r="A23" s="65">
        <v>11</v>
      </c>
      <c r="B23" s="112" t="s">
        <v>96</v>
      </c>
      <c r="C23" s="112" t="s">
        <v>97</v>
      </c>
      <c r="D23" s="145">
        <f>D22+D18+D14</f>
        <v>216964521</v>
      </c>
      <c r="E23" s="145">
        <f>E22+E18+E14</f>
        <v>221969358</v>
      </c>
      <c r="H23" s="113"/>
      <c r="I23" s="113"/>
      <c r="J23" s="113"/>
    </row>
    <row r="24" spans="1:11" ht="15.75" customHeight="1" x14ac:dyDescent="0.25">
      <c r="A24" s="65">
        <v>12</v>
      </c>
      <c r="B24" s="66"/>
      <c r="C24" s="66" t="s">
        <v>98</v>
      </c>
      <c r="D24" s="146">
        <v>0</v>
      </c>
      <c r="E24" s="146">
        <v>0</v>
      </c>
      <c r="H24" s="113"/>
      <c r="I24" s="113"/>
      <c r="J24" s="113"/>
    </row>
    <row r="25" spans="1:11" ht="15.75" customHeight="1" x14ac:dyDescent="0.25">
      <c r="A25" s="65">
        <v>13</v>
      </c>
      <c r="B25" s="112" t="s">
        <v>99</v>
      </c>
      <c r="C25" s="112" t="s">
        <v>100</v>
      </c>
      <c r="D25" s="145">
        <v>0</v>
      </c>
      <c r="E25" s="146">
        <v>0</v>
      </c>
      <c r="H25" s="113"/>
      <c r="I25" s="113"/>
      <c r="J25" s="113"/>
      <c r="K25" s="113"/>
    </row>
    <row r="26" spans="1:11" ht="15.75" customHeight="1" x14ac:dyDescent="0.25">
      <c r="A26" s="65">
        <v>14</v>
      </c>
      <c r="B26" s="112" t="s">
        <v>101</v>
      </c>
      <c r="C26" s="112" t="s">
        <v>212</v>
      </c>
      <c r="D26" s="147">
        <v>0</v>
      </c>
      <c r="E26" s="146">
        <v>0</v>
      </c>
      <c r="H26" s="113"/>
      <c r="I26" s="113"/>
      <c r="J26" s="113"/>
    </row>
    <row r="27" spans="1:11" s="116" customFormat="1" ht="15.75" customHeight="1" x14ac:dyDescent="0.25">
      <c r="A27" s="114">
        <v>15</v>
      </c>
      <c r="B27" s="115" t="s">
        <v>3</v>
      </c>
      <c r="C27" s="115" t="s">
        <v>102</v>
      </c>
      <c r="D27" s="148">
        <f>D23+D25+D26</f>
        <v>216964521</v>
      </c>
      <c r="E27" s="148">
        <f>E23+E25+E26</f>
        <v>221969358</v>
      </c>
      <c r="F27" s="142">
        <f t="shared" ref="F27" si="0">F23+F25+F26</f>
        <v>0</v>
      </c>
      <c r="H27" s="117"/>
      <c r="I27" s="117"/>
      <c r="J27" s="117"/>
    </row>
    <row r="28" spans="1:11" ht="15.75" customHeight="1" x14ac:dyDescent="0.25">
      <c r="A28" s="65">
        <v>16</v>
      </c>
      <c r="B28" s="66" t="s">
        <v>103</v>
      </c>
      <c r="C28" s="66" t="s">
        <v>104</v>
      </c>
      <c r="D28" s="146">
        <v>0</v>
      </c>
      <c r="E28" s="146">
        <v>0</v>
      </c>
      <c r="H28" s="113"/>
      <c r="I28" s="113"/>
      <c r="J28" s="113"/>
    </row>
    <row r="29" spans="1:11" ht="15.75" customHeight="1" x14ac:dyDescent="0.25">
      <c r="A29" s="65">
        <v>17</v>
      </c>
      <c r="B29" s="66" t="s">
        <v>4</v>
      </c>
      <c r="C29" s="66" t="s">
        <v>105</v>
      </c>
      <c r="D29" s="146">
        <v>0</v>
      </c>
      <c r="E29" s="146">
        <v>0</v>
      </c>
      <c r="H29" s="113"/>
      <c r="I29" s="113"/>
      <c r="J29" s="113"/>
    </row>
    <row r="30" spans="1:11" ht="15.75" customHeight="1" x14ac:dyDescent="0.25">
      <c r="A30" s="65">
        <v>18</v>
      </c>
      <c r="B30" s="66" t="s">
        <v>106</v>
      </c>
      <c r="C30" s="66" t="s">
        <v>107</v>
      </c>
      <c r="D30" s="146"/>
      <c r="E30" s="146"/>
      <c r="H30" s="113"/>
      <c r="I30" s="113"/>
      <c r="J30" s="113"/>
    </row>
    <row r="31" spans="1:11" ht="15.75" customHeight="1" x14ac:dyDescent="0.25">
      <c r="A31" s="65">
        <v>19</v>
      </c>
      <c r="B31" s="66" t="s">
        <v>108</v>
      </c>
      <c r="C31" s="66" t="s">
        <v>109</v>
      </c>
      <c r="D31" s="146">
        <v>269270</v>
      </c>
      <c r="E31" s="146">
        <v>345895</v>
      </c>
      <c r="H31" s="113"/>
      <c r="I31" s="113"/>
      <c r="J31" s="113"/>
    </row>
    <row r="32" spans="1:11" ht="15.75" customHeight="1" x14ac:dyDescent="0.25">
      <c r="A32" s="65">
        <v>20</v>
      </c>
      <c r="B32" s="66" t="s">
        <v>110</v>
      </c>
      <c r="C32" s="66" t="s">
        <v>111</v>
      </c>
      <c r="D32" s="146">
        <v>47582035</v>
      </c>
      <c r="E32" s="146">
        <v>117062342</v>
      </c>
    </row>
    <row r="33" spans="1:6" ht="15.75" customHeight="1" x14ac:dyDescent="0.25">
      <c r="A33" s="65">
        <v>21</v>
      </c>
      <c r="B33" s="112" t="s">
        <v>5</v>
      </c>
      <c r="C33" s="112" t="s">
        <v>112</v>
      </c>
      <c r="D33" s="145">
        <f>SUM(D30:D32)</f>
        <v>47851305</v>
      </c>
      <c r="E33" s="145">
        <f>SUM(E30:E32)</f>
        <v>117408237</v>
      </c>
    </row>
    <row r="34" spans="1:6" ht="15.75" customHeight="1" x14ac:dyDescent="0.25">
      <c r="A34" s="65">
        <v>22</v>
      </c>
      <c r="B34" s="66" t="s">
        <v>113</v>
      </c>
      <c r="C34" s="66" t="s">
        <v>238</v>
      </c>
      <c r="D34" s="146">
        <v>822736</v>
      </c>
      <c r="E34" s="146">
        <v>1238509</v>
      </c>
    </row>
    <row r="35" spans="1:6" ht="15.75" customHeight="1" x14ac:dyDescent="0.25">
      <c r="A35" s="65">
        <v>23</v>
      </c>
      <c r="B35" s="66" t="s">
        <v>237</v>
      </c>
      <c r="C35" s="66" t="s">
        <v>239</v>
      </c>
      <c r="D35" s="146">
        <v>2844000</v>
      </c>
      <c r="E35" s="146">
        <v>2803480</v>
      </c>
    </row>
    <row r="36" spans="1:6" ht="15.75" customHeight="1" x14ac:dyDescent="0.25">
      <c r="A36" s="65">
        <v>24</v>
      </c>
      <c r="B36" s="66" t="s">
        <v>240</v>
      </c>
      <c r="C36" s="66" t="s">
        <v>241</v>
      </c>
      <c r="D36" s="146">
        <v>5000</v>
      </c>
      <c r="E36" s="146">
        <v>5000</v>
      </c>
    </row>
    <row r="37" spans="1:6" ht="15.75" customHeight="1" x14ac:dyDescent="0.25">
      <c r="A37" s="65">
        <v>25</v>
      </c>
      <c r="B37" s="112" t="s">
        <v>6</v>
      </c>
      <c r="C37" s="112" t="s">
        <v>114</v>
      </c>
      <c r="D37" s="145">
        <f>SUM(D34:D36)</f>
        <v>3671736</v>
      </c>
      <c r="E37" s="145">
        <f>SUM(E34:E36)</f>
        <v>4046989</v>
      </c>
    </row>
    <row r="38" spans="1:6" ht="15.75" customHeight="1" x14ac:dyDescent="0.25">
      <c r="A38" s="65">
        <v>26</v>
      </c>
      <c r="B38" s="140" t="s">
        <v>7</v>
      </c>
      <c r="C38" s="140" t="s">
        <v>277</v>
      </c>
      <c r="D38" s="149">
        <v>0</v>
      </c>
      <c r="E38" s="146">
        <v>0</v>
      </c>
    </row>
    <row r="39" spans="1:6" s="116" customFormat="1" ht="15.75" customHeight="1" x14ac:dyDescent="0.25">
      <c r="A39" s="118">
        <v>27</v>
      </c>
      <c r="B39" s="119"/>
      <c r="C39" s="119" t="s">
        <v>115</v>
      </c>
      <c r="D39" s="150">
        <f>D27+D33+D37+D38</f>
        <v>268487562</v>
      </c>
      <c r="E39" s="150">
        <f>E27+E33+E37+E38</f>
        <v>343424584</v>
      </c>
    </row>
    <row r="40" spans="1:6" ht="15.75" customHeight="1" x14ac:dyDescent="0.25">
      <c r="A40" s="65">
        <v>28</v>
      </c>
      <c r="B40" s="63" t="s">
        <v>116</v>
      </c>
      <c r="C40" s="68" t="s">
        <v>117</v>
      </c>
      <c r="D40" s="151">
        <v>326951305</v>
      </c>
      <c r="E40" s="146">
        <v>326951305</v>
      </c>
    </row>
    <row r="41" spans="1:6" ht="15.75" customHeight="1" x14ac:dyDescent="0.25">
      <c r="A41" s="65"/>
      <c r="B41" s="63" t="s">
        <v>118</v>
      </c>
      <c r="C41" s="68" t="s">
        <v>242</v>
      </c>
      <c r="D41" s="151">
        <v>995821</v>
      </c>
      <c r="E41" s="146">
        <v>995821</v>
      </c>
    </row>
    <row r="42" spans="1:6" ht="15.75" customHeight="1" x14ac:dyDescent="0.25">
      <c r="A42" s="65">
        <v>29</v>
      </c>
      <c r="B42" s="63" t="s">
        <v>118</v>
      </c>
      <c r="C42" s="68" t="s">
        <v>119</v>
      </c>
      <c r="D42" s="151">
        <v>4203080</v>
      </c>
      <c r="E42" s="146">
        <v>4203080</v>
      </c>
    </row>
    <row r="43" spans="1:6" ht="15.75" customHeight="1" x14ac:dyDescent="0.25">
      <c r="A43" s="65">
        <v>30</v>
      </c>
      <c r="B43" s="63" t="s">
        <v>120</v>
      </c>
      <c r="C43" s="68" t="s">
        <v>121</v>
      </c>
      <c r="D43" s="151">
        <v>-64483740</v>
      </c>
      <c r="E43" s="146">
        <v>-75291685</v>
      </c>
    </row>
    <row r="44" spans="1:6" ht="15.75" customHeight="1" x14ac:dyDescent="0.25">
      <c r="A44" s="65">
        <v>31</v>
      </c>
      <c r="B44" s="63" t="s">
        <v>122</v>
      </c>
      <c r="C44" s="68" t="s">
        <v>123</v>
      </c>
      <c r="D44" s="151">
        <v>-10807945</v>
      </c>
      <c r="E44" s="146">
        <v>74718124</v>
      </c>
    </row>
    <row r="45" spans="1:6" ht="15.75" customHeight="1" x14ac:dyDescent="0.25">
      <c r="A45" s="65">
        <v>32</v>
      </c>
      <c r="B45" s="141" t="s">
        <v>9</v>
      </c>
      <c r="C45" s="140" t="s">
        <v>124</v>
      </c>
      <c r="D45" s="149">
        <f>SUM(D40:D44)</f>
        <v>256858521</v>
      </c>
      <c r="E45" s="149">
        <f t="shared" ref="E45:F45" si="1">SUM(E40:E44)</f>
        <v>331576645</v>
      </c>
      <c r="F45" s="149">
        <f t="shared" si="1"/>
        <v>0</v>
      </c>
    </row>
    <row r="46" spans="1:6" ht="15.75" customHeight="1" x14ac:dyDescent="0.25">
      <c r="A46" s="65">
        <v>33</v>
      </c>
      <c r="B46" s="63" t="s">
        <v>125</v>
      </c>
      <c r="C46" s="68" t="s">
        <v>126</v>
      </c>
      <c r="D46" s="151">
        <v>8106</v>
      </c>
      <c r="E46" s="146">
        <v>8106</v>
      </c>
    </row>
    <row r="47" spans="1:6" ht="15.75" customHeight="1" x14ac:dyDescent="0.25">
      <c r="A47" s="65">
        <v>34</v>
      </c>
      <c r="B47" s="63" t="s">
        <v>243</v>
      </c>
      <c r="C47" s="68" t="s">
        <v>128</v>
      </c>
      <c r="D47" s="151">
        <v>872328</v>
      </c>
      <c r="E47" s="146">
        <v>1017514</v>
      </c>
    </row>
    <row r="48" spans="1:6" ht="15.75" customHeight="1" x14ac:dyDescent="0.25">
      <c r="A48" s="65">
        <v>35</v>
      </c>
      <c r="B48" s="63" t="s">
        <v>127</v>
      </c>
      <c r="C48" s="68" t="s">
        <v>129</v>
      </c>
      <c r="D48" s="151">
        <v>1425574</v>
      </c>
      <c r="E48" s="146">
        <v>792616</v>
      </c>
    </row>
    <row r="49" spans="1:6" ht="15.75" customHeight="1" x14ac:dyDescent="0.25">
      <c r="A49" s="65">
        <v>36</v>
      </c>
      <c r="B49" s="141" t="s">
        <v>10</v>
      </c>
      <c r="C49" s="140" t="s">
        <v>130</v>
      </c>
      <c r="D49" s="149">
        <f>D48+D47+D46</f>
        <v>2306008</v>
      </c>
      <c r="E49" s="149">
        <f>E48+E47+E46</f>
        <v>1818236</v>
      </c>
      <c r="F49" s="143">
        <f t="shared" ref="F49" si="2">F48+F47+F46</f>
        <v>0</v>
      </c>
    </row>
    <row r="50" spans="1:6" ht="15.75" customHeight="1" x14ac:dyDescent="0.25">
      <c r="A50" s="65">
        <v>37</v>
      </c>
      <c r="B50" s="141" t="s">
        <v>216</v>
      </c>
      <c r="C50" s="140" t="s">
        <v>131</v>
      </c>
      <c r="D50" s="149">
        <v>9323033</v>
      </c>
      <c r="E50" s="149">
        <v>10029703</v>
      </c>
    </row>
    <row r="51" spans="1:6" s="116" customFormat="1" ht="15.75" customHeight="1" x14ac:dyDescent="0.25">
      <c r="A51" s="118">
        <v>38</v>
      </c>
      <c r="B51" s="120"/>
      <c r="C51" s="119" t="s">
        <v>132</v>
      </c>
      <c r="D51" s="150">
        <f>D45+D49+D50</f>
        <v>268487562</v>
      </c>
      <c r="E51" s="150">
        <f>E45+E49+E50</f>
        <v>343424584</v>
      </c>
      <c r="F51" s="144">
        <f t="shared" ref="F51" si="3">F45+F49+F50</f>
        <v>0</v>
      </c>
    </row>
  </sheetData>
  <mergeCells count="10">
    <mergeCell ref="A2:E2"/>
    <mergeCell ref="A3:E3"/>
    <mergeCell ref="A4:E4"/>
    <mergeCell ref="B6:E6"/>
    <mergeCell ref="A10:A11"/>
    <mergeCell ref="E9:H9"/>
    <mergeCell ref="B10:B11"/>
    <mergeCell ref="C10:C11"/>
    <mergeCell ref="D11:E11"/>
    <mergeCell ref="A7:E7"/>
  </mergeCell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P39"/>
  <sheetViews>
    <sheetView zoomScaleNormal="100" workbookViewId="0">
      <selection activeCell="H31" sqref="H31"/>
    </sheetView>
  </sheetViews>
  <sheetFormatPr defaultRowHeight="15" x14ac:dyDescent="0.25"/>
  <cols>
    <col min="1" max="1" width="3.28515625" customWidth="1"/>
    <col min="2" max="2" width="2.28515625" customWidth="1"/>
    <col min="3" max="3" width="2.140625" customWidth="1"/>
    <col min="4" max="4" width="41" bestFit="1" customWidth="1"/>
    <col min="5" max="5" width="10.5703125" customWidth="1"/>
    <col min="6" max="6" width="11.140625" customWidth="1"/>
    <col min="7" max="8" width="10.85546875" customWidth="1"/>
    <col min="9" max="9" width="11" customWidth="1"/>
    <col min="10" max="10" width="10.7109375" customWidth="1"/>
    <col min="11" max="11" width="10.85546875" customWidth="1"/>
    <col min="12" max="12" width="8.42578125" customWidth="1"/>
    <col min="13" max="13" width="14.5703125" customWidth="1"/>
    <col min="14" max="14" width="13" customWidth="1"/>
    <col min="15" max="16" width="9.140625" customWidth="1"/>
  </cols>
  <sheetData>
    <row r="3" spans="1:16" x14ac:dyDescent="0.25">
      <c r="D3" s="180" t="s">
        <v>263</v>
      </c>
      <c r="E3" s="180"/>
      <c r="F3" s="180"/>
      <c r="G3" s="180"/>
      <c r="H3" s="180"/>
      <c r="I3" s="180"/>
      <c r="J3" s="180"/>
      <c r="K3" s="180"/>
    </row>
    <row r="4" spans="1:16" x14ac:dyDescent="0.25">
      <c r="A4" s="4"/>
      <c r="B4" s="4"/>
      <c r="C4" s="4"/>
      <c r="D4" s="180" t="s">
        <v>286</v>
      </c>
      <c r="E4" s="180"/>
      <c r="F4" s="180"/>
      <c r="G4" s="180"/>
      <c r="H4" s="180"/>
      <c r="I4" s="180"/>
      <c r="J4" s="180"/>
      <c r="K4" s="180"/>
    </row>
    <row r="5" spans="1:16" x14ac:dyDescent="0.25">
      <c r="A5" s="4"/>
      <c r="B5" s="4"/>
      <c r="C5" s="4"/>
      <c r="D5" s="180" t="s">
        <v>329</v>
      </c>
      <c r="E5" s="180"/>
      <c r="F5" s="180"/>
      <c r="G5" s="180"/>
      <c r="H5" s="180"/>
      <c r="I5" s="180"/>
      <c r="J5" s="180"/>
      <c r="K5" s="180"/>
    </row>
    <row r="6" spans="1:16" x14ac:dyDescent="0.25">
      <c r="A6" s="4"/>
      <c r="B6" s="4"/>
      <c r="C6" s="4"/>
      <c r="D6" t="s">
        <v>244</v>
      </c>
      <c r="P6" t="s">
        <v>236</v>
      </c>
    </row>
    <row r="7" spans="1:16" x14ac:dyDescent="0.25">
      <c r="A7" s="181" t="s">
        <v>287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77.25" customHeight="1" x14ac:dyDescent="0.25">
      <c r="A9" s="23"/>
      <c r="B9" s="23" t="s">
        <v>18</v>
      </c>
      <c r="C9" s="23" t="s">
        <v>35</v>
      </c>
      <c r="D9" s="154" t="s">
        <v>1</v>
      </c>
      <c r="E9" s="11" t="s">
        <v>299</v>
      </c>
      <c r="F9" s="11" t="s">
        <v>300</v>
      </c>
      <c r="G9" s="11" t="s">
        <v>301</v>
      </c>
      <c r="H9" s="11" t="s">
        <v>302</v>
      </c>
      <c r="I9" s="11" t="s">
        <v>213</v>
      </c>
      <c r="J9" s="11" t="s">
        <v>214</v>
      </c>
      <c r="K9" s="11" t="s">
        <v>215</v>
      </c>
      <c r="L9" s="2"/>
      <c r="M9" s="2"/>
    </row>
    <row r="10" spans="1:16" x14ac:dyDescent="0.25">
      <c r="A10" s="3" t="s">
        <v>3</v>
      </c>
      <c r="B10" s="3" t="s">
        <v>4</v>
      </c>
      <c r="C10" s="3" t="s">
        <v>5</v>
      </c>
      <c r="D10" s="6" t="s">
        <v>6</v>
      </c>
      <c r="E10" s="6" t="s">
        <v>7</v>
      </c>
      <c r="F10" s="6" t="s">
        <v>8</v>
      </c>
      <c r="G10" s="6" t="s">
        <v>9</v>
      </c>
      <c r="H10" s="6" t="s">
        <v>10</v>
      </c>
      <c r="I10" s="6" t="s">
        <v>22</v>
      </c>
      <c r="J10" s="6" t="s">
        <v>216</v>
      </c>
      <c r="K10" s="6" t="s">
        <v>34</v>
      </c>
      <c r="L10" s="2"/>
      <c r="M10" s="2"/>
    </row>
    <row r="11" spans="1:16" x14ac:dyDescent="0.25">
      <c r="A11" s="3">
        <v>1</v>
      </c>
      <c r="B11" s="3"/>
      <c r="C11" s="3">
        <v>1</v>
      </c>
      <c r="D11" s="21" t="s">
        <v>45</v>
      </c>
      <c r="E11" s="18">
        <v>32750835</v>
      </c>
      <c r="F11" s="18">
        <v>36904433</v>
      </c>
      <c r="G11" s="18">
        <v>36904433</v>
      </c>
      <c r="H11" s="18">
        <f>G11/F11*100</f>
        <v>100</v>
      </c>
      <c r="I11" s="18">
        <f>G11</f>
        <v>36904433</v>
      </c>
      <c r="J11" s="18"/>
      <c r="K11" s="18"/>
      <c r="L11" s="2"/>
      <c r="M11" s="2"/>
    </row>
    <row r="12" spans="1:16" x14ac:dyDescent="0.25">
      <c r="A12" s="3">
        <v>2</v>
      </c>
      <c r="B12" s="3"/>
      <c r="C12" s="3">
        <v>2</v>
      </c>
      <c r="D12" s="20" t="s">
        <v>46</v>
      </c>
      <c r="E12" s="18">
        <v>0</v>
      </c>
      <c r="F12" s="18"/>
      <c r="G12" s="18">
        <f>F12</f>
        <v>0</v>
      </c>
      <c r="H12" s="18">
        <v>0</v>
      </c>
      <c r="I12" s="18">
        <f>G12</f>
        <v>0</v>
      </c>
      <c r="J12" s="18"/>
      <c r="K12" s="18"/>
      <c r="L12" s="2"/>
      <c r="M12" s="2"/>
    </row>
    <row r="13" spans="1:16" x14ac:dyDescent="0.25">
      <c r="A13" s="3">
        <v>3</v>
      </c>
      <c r="B13" s="3">
        <v>1</v>
      </c>
      <c r="C13" s="3"/>
      <c r="D13" s="125" t="s">
        <v>245</v>
      </c>
      <c r="E13" s="85">
        <f>E11+E12</f>
        <v>32750835</v>
      </c>
      <c r="F13" s="85">
        <f>F11+F12</f>
        <v>36904433</v>
      </c>
      <c r="G13" s="85">
        <f t="shared" ref="G13" si="0">G12+G11</f>
        <v>36904433</v>
      </c>
      <c r="H13" s="85">
        <f t="shared" ref="H13:H35" si="1">G13/F13*100</f>
        <v>100</v>
      </c>
      <c r="I13" s="85">
        <f t="shared" ref="I13" si="2">I12+I11</f>
        <v>36904433</v>
      </c>
      <c r="J13" s="85"/>
      <c r="K13" s="85"/>
      <c r="L13" s="2"/>
      <c r="M13" s="2"/>
    </row>
    <row r="14" spans="1:16" x14ac:dyDescent="0.25">
      <c r="A14" s="3">
        <v>4</v>
      </c>
      <c r="B14" s="3"/>
      <c r="C14" s="3">
        <v>1</v>
      </c>
      <c r="D14" s="12" t="s">
        <v>47</v>
      </c>
      <c r="E14" s="85">
        <f>E15+E16</f>
        <v>1100000</v>
      </c>
      <c r="F14" s="85">
        <f>F15+F16</f>
        <v>1019756</v>
      </c>
      <c r="G14" s="85">
        <f>G15</f>
        <v>1019756</v>
      </c>
      <c r="H14" s="85">
        <f t="shared" si="1"/>
        <v>100</v>
      </c>
      <c r="I14" s="85">
        <f>I15</f>
        <v>1019756</v>
      </c>
      <c r="J14" s="18"/>
      <c r="K14" s="18"/>
      <c r="L14" s="2"/>
      <c r="M14" s="2"/>
    </row>
    <row r="15" spans="1:16" x14ac:dyDescent="0.25">
      <c r="A15" s="3">
        <v>5</v>
      </c>
      <c r="B15" s="3"/>
      <c r="C15" s="3"/>
      <c r="D15" s="10" t="s">
        <v>24</v>
      </c>
      <c r="E15" s="18">
        <v>1100000</v>
      </c>
      <c r="F15" s="18">
        <v>1019756</v>
      </c>
      <c r="G15" s="18">
        <v>1019756</v>
      </c>
      <c r="H15" s="85"/>
      <c r="I15" s="18">
        <v>1019756</v>
      </c>
      <c r="J15" s="18"/>
      <c r="K15" s="18"/>
      <c r="L15" s="2"/>
      <c r="M15" s="2"/>
    </row>
    <row r="16" spans="1:16" x14ac:dyDescent="0.25">
      <c r="A16" s="3">
        <v>6</v>
      </c>
      <c r="B16" s="3"/>
      <c r="C16" s="3"/>
      <c r="D16" s="10" t="s">
        <v>225</v>
      </c>
      <c r="E16" s="18">
        <v>0</v>
      </c>
      <c r="F16" s="18"/>
      <c r="G16" s="18"/>
      <c r="H16" s="18"/>
      <c r="I16" s="18">
        <v>0</v>
      </c>
      <c r="J16" s="18"/>
      <c r="K16" s="18"/>
      <c r="L16" s="2"/>
      <c r="M16" s="2"/>
    </row>
    <row r="17" spans="1:16" x14ac:dyDescent="0.25">
      <c r="A17" s="3">
        <v>7</v>
      </c>
      <c r="B17" s="3"/>
      <c r="C17" s="3">
        <v>2</v>
      </c>
      <c r="D17" s="10" t="s">
        <v>48</v>
      </c>
      <c r="E17" s="85">
        <f>E18</f>
        <v>5000000</v>
      </c>
      <c r="F17" s="85">
        <f t="shared" ref="F17:I17" si="3">F18</f>
        <v>6232256</v>
      </c>
      <c r="G17" s="85">
        <f t="shared" si="3"/>
        <v>6232256</v>
      </c>
      <c r="H17" s="18">
        <f t="shared" si="1"/>
        <v>100</v>
      </c>
      <c r="I17" s="85">
        <f t="shared" si="3"/>
        <v>6232256</v>
      </c>
      <c r="J17" s="85"/>
      <c r="K17" s="85"/>
      <c r="L17" s="2"/>
      <c r="M17" s="2"/>
    </row>
    <row r="18" spans="1:16" x14ac:dyDescent="0.25">
      <c r="A18" s="3">
        <v>8</v>
      </c>
      <c r="B18" s="3"/>
      <c r="C18" s="3"/>
      <c r="D18" s="10" t="s">
        <v>25</v>
      </c>
      <c r="E18" s="18">
        <v>5000000</v>
      </c>
      <c r="F18" s="18">
        <v>6232256</v>
      </c>
      <c r="G18" s="18">
        <v>6232256</v>
      </c>
      <c r="H18" s="18"/>
      <c r="I18" s="18">
        <v>6232256</v>
      </c>
      <c r="J18" s="18"/>
      <c r="K18" s="18"/>
      <c r="L18" s="2"/>
      <c r="M18" s="2"/>
    </row>
    <row r="19" spans="1:16" x14ac:dyDescent="0.25">
      <c r="A19" s="3">
        <v>9</v>
      </c>
      <c r="B19" s="3"/>
      <c r="C19" s="3">
        <v>3</v>
      </c>
      <c r="D19" s="21" t="s">
        <v>26</v>
      </c>
      <c r="E19" s="85">
        <v>0</v>
      </c>
      <c r="F19" s="85">
        <v>0</v>
      </c>
      <c r="G19" s="85">
        <v>0</v>
      </c>
      <c r="H19" s="18"/>
      <c r="I19" s="85">
        <v>0</v>
      </c>
      <c r="J19" s="85"/>
      <c r="K19" s="85"/>
      <c r="L19" s="2"/>
      <c r="M19" s="2"/>
    </row>
    <row r="20" spans="1:16" x14ac:dyDescent="0.25">
      <c r="A20" s="3">
        <v>10</v>
      </c>
      <c r="B20" s="3"/>
      <c r="C20" s="3">
        <v>4</v>
      </c>
      <c r="D20" s="21" t="s">
        <v>49</v>
      </c>
      <c r="E20" s="85">
        <f>E21</f>
        <v>50000</v>
      </c>
      <c r="F20" s="85">
        <f t="shared" ref="F20:I20" si="4">F21</f>
        <v>83651</v>
      </c>
      <c r="G20" s="85">
        <f t="shared" si="4"/>
        <v>83651</v>
      </c>
      <c r="H20" s="18">
        <f t="shared" si="1"/>
        <v>100</v>
      </c>
      <c r="I20" s="85">
        <f t="shared" si="4"/>
        <v>83651</v>
      </c>
      <c r="J20" s="85"/>
      <c r="K20" s="85"/>
      <c r="L20" s="2"/>
      <c r="M20" s="2"/>
    </row>
    <row r="21" spans="1:16" x14ac:dyDescent="0.25">
      <c r="A21" s="3">
        <v>11</v>
      </c>
      <c r="B21" s="3"/>
      <c r="C21" s="3"/>
      <c r="D21" s="10" t="s">
        <v>226</v>
      </c>
      <c r="E21" s="18">
        <v>50000</v>
      </c>
      <c r="F21" s="18">
        <v>83651</v>
      </c>
      <c r="G21" s="18">
        <v>83651</v>
      </c>
      <c r="H21" s="18">
        <f t="shared" si="1"/>
        <v>100</v>
      </c>
      <c r="I21" s="18">
        <v>83651</v>
      </c>
      <c r="J21" s="18"/>
      <c r="K21" s="18"/>
      <c r="L21" s="2"/>
      <c r="M21" s="2"/>
    </row>
    <row r="22" spans="1:16" x14ac:dyDescent="0.25">
      <c r="A22" s="3">
        <v>12</v>
      </c>
      <c r="B22" s="3">
        <v>2</v>
      </c>
      <c r="C22" s="3"/>
      <c r="D22" s="125" t="s">
        <v>246</v>
      </c>
      <c r="E22" s="85">
        <f>E14+E17+E20</f>
        <v>6150000</v>
      </c>
      <c r="F22" s="85">
        <f>F14+F17+F20</f>
        <v>7335663</v>
      </c>
      <c r="G22" s="85">
        <f>G14+G17+G20</f>
        <v>7335663</v>
      </c>
      <c r="H22" s="85">
        <f t="shared" si="1"/>
        <v>100</v>
      </c>
      <c r="I22" s="85">
        <f t="shared" ref="I22:I23" si="5">G22</f>
        <v>7335663</v>
      </c>
      <c r="J22" s="85"/>
      <c r="K22" s="85"/>
      <c r="L22" s="2"/>
      <c r="M22" s="2"/>
    </row>
    <row r="23" spans="1:16" x14ac:dyDescent="0.25">
      <c r="A23" s="3">
        <v>13</v>
      </c>
      <c r="B23" s="3">
        <v>3</v>
      </c>
      <c r="C23" s="3"/>
      <c r="D23" s="107" t="s">
        <v>247</v>
      </c>
      <c r="E23" s="85">
        <v>130101</v>
      </c>
      <c r="F23" s="85">
        <v>1164123</v>
      </c>
      <c r="G23" s="85">
        <v>839133</v>
      </c>
      <c r="H23" s="85">
        <f t="shared" si="1"/>
        <v>72.082846915660966</v>
      </c>
      <c r="I23" s="85">
        <f t="shared" si="5"/>
        <v>839133</v>
      </c>
      <c r="J23" s="85"/>
      <c r="K23" s="85"/>
      <c r="L23" s="2"/>
      <c r="M23" s="2"/>
    </row>
    <row r="24" spans="1:16" x14ac:dyDescent="0.25">
      <c r="A24" s="3">
        <v>14</v>
      </c>
      <c r="B24" s="3">
        <v>4</v>
      </c>
      <c r="C24" s="3"/>
      <c r="D24" s="107" t="s">
        <v>248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/>
      <c r="K24" s="18"/>
      <c r="L24" s="2"/>
      <c r="M24" s="2"/>
    </row>
    <row r="25" spans="1:16" x14ac:dyDescent="0.25">
      <c r="A25" s="3">
        <v>15</v>
      </c>
      <c r="B25" s="3"/>
      <c r="C25" s="3"/>
      <c r="D25" s="107" t="s">
        <v>41</v>
      </c>
      <c r="E25" s="85">
        <f t="shared" ref="E25" si="6">SUM(E13+E22+E23+E24)</f>
        <v>39030936</v>
      </c>
      <c r="F25" s="85">
        <f>SUM(F13+F22+F23+F24)</f>
        <v>45404219</v>
      </c>
      <c r="G25" s="85">
        <f>SUM(G13+G22+G23+G24)</f>
        <v>45079229</v>
      </c>
      <c r="H25" s="18">
        <f t="shared" si="1"/>
        <v>99.284229511799339</v>
      </c>
      <c r="I25" s="85">
        <f t="shared" ref="I25" si="7">SUM(I13+I22+I23+I24)</f>
        <v>45079229</v>
      </c>
      <c r="J25" s="85"/>
      <c r="K25" s="85"/>
      <c r="L25" s="2"/>
      <c r="M25" s="2"/>
    </row>
    <row r="26" spans="1:16" x14ac:dyDescent="0.25">
      <c r="A26" s="3">
        <v>16</v>
      </c>
      <c r="B26" s="3">
        <v>5</v>
      </c>
      <c r="C26" s="3"/>
      <c r="D26" s="125" t="s">
        <v>249</v>
      </c>
      <c r="E26" s="85">
        <v>0</v>
      </c>
      <c r="F26" s="85">
        <v>85963214</v>
      </c>
      <c r="G26" s="85">
        <v>85963214</v>
      </c>
      <c r="H26" s="18">
        <v>0</v>
      </c>
      <c r="I26" s="85">
        <f>G26</f>
        <v>85963214</v>
      </c>
      <c r="J26" s="85"/>
      <c r="K26" s="85"/>
      <c r="L26" s="2"/>
      <c r="M26" s="2"/>
    </row>
    <row r="27" spans="1:16" x14ac:dyDescent="0.25">
      <c r="A27" s="3">
        <v>17</v>
      </c>
      <c r="B27" s="3">
        <v>6</v>
      </c>
      <c r="C27" s="3"/>
      <c r="D27" s="107" t="s">
        <v>250</v>
      </c>
      <c r="E27" s="85">
        <v>0</v>
      </c>
      <c r="F27" s="85">
        <v>8500000</v>
      </c>
      <c r="G27" s="85">
        <v>8500000</v>
      </c>
      <c r="H27" s="18"/>
      <c r="I27" s="85">
        <v>8500000</v>
      </c>
      <c r="J27" s="85"/>
      <c r="K27" s="85"/>
      <c r="L27" s="2"/>
      <c r="M27" s="2"/>
    </row>
    <row r="28" spans="1:16" x14ac:dyDescent="0.25">
      <c r="A28" s="3">
        <v>18</v>
      </c>
      <c r="B28" s="3">
        <v>7</v>
      </c>
      <c r="C28" s="3"/>
      <c r="D28" s="107" t="s">
        <v>251</v>
      </c>
      <c r="E28" s="85">
        <v>0</v>
      </c>
      <c r="F28" s="85"/>
      <c r="G28" s="85"/>
      <c r="H28" s="18"/>
      <c r="I28" s="85"/>
      <c r="J28" s="85"/>
      <c r="K28" s="85"/>
      <c r="L28" s="2"/>
      <c r="M28" s="2"/>
      <c r="N28" t="s">
        <v>236</v>
      </c>
    </row>
    <row r="29" spans="1:16" x14ac:dyDescent="0.25">
      <c r="A29" s="3">
        <v>19</v>
      </c>
      <c r="B29" s="3"/>
      <c r="C29" s="3"/>
      <c r="D29" s="10" t="s">
        <v>42</v>
      </c>
      <c r="E29" s="18">
        <v>0</v>
      </c>
      <c r="F29" s="18"/>
      <c r="G29" s="18"/>
      <c r="H29" s="18"/>
      <c r="I29" s="18"/>
      <c r="J29" s="18"/>
      <c r="K29" s="18"/>
      <c r="L29" s="2"/>
      <c r="M29" s="2"/>
    </row>
    <row r="30" spans="1:16" x14ac:dyDescent="0.25">
      <c r="A30" s="3">
        <v>20</v>
      </c>
      <c r="B30" s="3"/>
      <c r="C30" s="3"/>
      <c r="D30" s="107" t="s">
        <v>43</v>
      </c>
      <c r="E30" s="85">
        <f>SUM(E25:E29)</f>
        <v>39030936</v>
      </c>
      <c r="F30" s="85">
        <f>F13+F22+F23+F24+F26+F27+F28</f>
        <v>139867433</v>
      </c>
      <c r="G30" s="85">
        <f>G13+G22+G23+G24+G26+G27+G28</f>
        <v>139542443</v>
      </c>
      <c r="H30" s="18">
        <f t="shared" si="1"/>
        <v>99.767644266410471</v>
      </c>
      <c r="I30" s="85">
        <f>I13+I22+I23+I24+I26+I27+I28</f>
        <v>139542443</v>
      </c>
      <c r="J30" s="85"/>
      <c r="K30" s="85"/>
      <c r="L30" s="2"/>
      <c r="M30" s="2"/>
    </row>
    <row r="31" spans="1:16" x14ac:dyDescent="0.25">
      <c r="A31" s="3">
        <v>21</v>
      </c>
      <c r="B31" s="3"/>
      <c r="C31" s="71"/>
      <c r="D31" s="72" t="s">
        <v>28</v>
      </c>
      <c r="E31" s="73">
        <v>46969064</v>
      </c>
      <c r="F31" s="73">
        <v>46430731</v>
      </c>
      <c r="G31" s="73">
        <v>46430731</v>
      </c>
      <c r="H31" s="18"/>
      <c r="I31" s="73">
        <f>G31+H31</f>
        <v>46430731</v>
      </c>
      <c r="J31" s="73"/>
      <c r="K31" s="73"/>
      <c r="L31" s="2"/>
      <c r="M31" s="2"/>
      <c r="N31" s="2"/>
      <c r="O31" s="2"/>
      <c r="P31" s="2"/>
    </row>
    <row r="32" spans="1:16" x14ac:dyDescent="0.25">
      <c r="A32" s="3">
        <v>22</v>
      </c>
      <c r="B32" s="3"/>
      <c r="C32" s="3"/>
      <c r="D32" s="10" t="s">
        <v>313</v>
      </c>
      <c r="E32" s="18"/>
      <c r="F32" s="73">
        <v>1019346</v>
      </c>
      <c r="G32" s="73">
        <v>1019346</v>
      </c>
      <c r="H32" s="18"/>
      <c r="I32" s="73">
        <v>1019346</v>
      </c>
      <c r="J32" s="18"/>
      <c r="K32" s="18"/>
      <c r="L32" s="2"/>
      <c r="M32" s="2"/>
      <c r="N32" s="2"/>
      <c r="O32" s="2"/>
      <c r="P32" s="2"/>
    </row>
    <row r="33" spans="1:16" x14ac:dyDescent="0.25">
      <c r="A33" s="3">
        <v>23</v>
      </c>
      <c r="B33" s="3"/>
      <c r="C33" s="3"/>
      <c r="D33" s="10" t="s">
        <v>36</v>
      </c>
      <c r="E33" s="18">
        <v>46969064</v>
      </c>
      <c r="F33" s="18">
        <f>F32+F31</f>
        <v>47450077</v>
      </c>
      <c r="G33" s="18">
        <f>G32+G31</f>
        <v>47450077</v>
      </c>
      <c r="H33" s="18"/>
      <c r="I33" s="73">
        <f t="shared" ref="I33" si="8">G33+H33</f>
        <v>47450077</v>
      </c>
      <c r="J33" s="18"/>
      <c r="K33" s="18"/>
      <c r="L33" s="2"/>
      <c r="M33" s="2"/>
      <c r="N33" s="2"/>
      <c r="O33" s="2"/>
      <c r="P33" s="2"/>
    </row>
    <row r="34" spans="1:16" x14ac:dyDescent="0.25">
      <c r="A34" s="3">
        <v>24</v>
      </c>
      <c r="B34" s="3"/>
      <c r="C34" s="3"/>
      <c r="D34" s="27" t="s">
        <v>227</v>
      </c>
      <c r="E34" s="18"/>
      <c r="F34" s="18"/>
      <c r="G34" s="73"/>
      <c r="H34" s="18"/>
      <c r="I34" s="73"/>
      <c r="J34" s="18"/>
      <c r="K34" s="18"/>
      <c r="L34" s="2"/>
      <c r="M34" s="2"/>
      <c r="N34" s="2"/>
      <c r="O34" s="2"/>
      <c r="P34" s="2" t="s">
        <v>236</v>
      </c>
    </row>
    <row r="35" spans="1:16" x14ac:dyDescent="0.25">
      <c r="A35" s="3">
        <v>25</v>
      </c>
      <c r="B35" s="3"/>
      <c r="C35" s="3"/>
      <c r="D35" s="107" t="s">
        <v>44</v>
      </c>
      <c r="E35" s="76">
        <f>SUM(E33+E30+E34)</f>
        <v>86000000</v>
      </c>
      <c r="F35" s="76">
        <f>SUM(F33+F30+F34)</f>
        <v>187317510</v>
      </c>
      <c r="G35" s="76">
        <f>SUM(G33+G30+G34)</f>
        <v>186992520</v>
      </c>
      <c r="H35" s="18">
        <f t="shared" si="1"/>
        <v>99.826503138975099</v>
      </c>
      <c r="I35" s="76">
        <f>SUM(I33+I30+I34)</f>
        <v>186992520</v>
      </c>
      <c r="J35" s="85"/>
      <c r="K35" s="85"/>
      <c r="L35" s="2"/>
      <c r="M35" s="2"/>
      <c r="N35" s="2"/>
      <c r="O35" s="106"/>
      <c r="P35" s="2"/>
    </row>
    <row r="39" spans="1:16" x14ac:dyDescent="0.25">
      <c r="D39" s="2"/>
    </row>
  </sheetData>
  <mergeCells count="4">
    <mergeCell ref="D3:K3"/>
    <mergeCell ref="D4:K4"/>
    <mergeCell ref="D5:K5"/>
    <mergeCell ref="A7:N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3" fitToHeight="0" orientation="portrait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6"/>
  <sheetViews>
    <sheetView zoomScaleNormal="100" workbookViewId="0">
      <selection activeCell="A3" sqref="A3:L3"/>
    </sheetView>
  </sheetViews>
  <sheetFormatPr defaultRowHeight="15" x14ac:dyDescent="0.25"/>
  <cols>
    <col min="1" max="1" width="4.7109375" style="123" customWidth="1"/>
    <col min="2" max="2" width="3.42578125" style="123" customWidth="1"/>
    <col min="3" max="3" width="3.140625" style="123" customWidth="1"/>
    <col min="4" max="4" width="30.140625" bestFit="1" customWidth="1"/>
    <col min="5" max="5" width="9.5703125" bestFit="1" customWidth="1"/>
    <col min="6" max="6" width="10.28515625" customWidth="1"/>
    <col min="7" max="7" width="11.28515625" customWidth="1"/>
    <col min="8" max="8" width="11.140625" bestFit="1" customWidth="1"/>
    <col min="9" max="9" width="10.42578125" customWidth="1"/>
    <col min="10" max="11" width="11.140625" customWidth="1"/>
    <col min="12" max="12" width="5.140625" customWidth="1"/>
  </cols>
  <sheetData>
    <row r="1" spans="1:13" x14ac:dyDescent="0.25">
      <c r="A1" s="180" t="s">
        <v>264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 x14ac:dyDescent="0.25">
      <c r="A2" s="180" t="s">
        <v>288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 ht="12" customHeight="1" x14ac:dyDescent="0.25">
      <c r="A3" s="180" t="s">
        <v>329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2" customHeight="1" x14ac:dyDescent="0.25">
      <c r="A4" s="16"/>
      <c r="D4" t="s">
        <v>244</v>
      </c>
    </row>
    <row r="5" spans="1:13" ht="12" customHeight="1" x14ac:dyDescent="0.25">
      <c r="A5" s="180" t="s">
        <v>289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</row>
    <row r="6" spans="1:13" ht="81.75" customHeight="1" x14ac:dyDescent="0.25">
      <c r="A6" s="122" t="s">
        <v>12</v>
      </c>
      <c r="B6" s="122" t="s">
        <v>18</v>
      </c>
      <c r="C6" s="122" t="s">
        <v>21</v>
      </c>
      <c r="D6" s="152" t="s">
        <v>1</v>
      </c>
      <c r="E6" s="11" t="s">
        <v>299</v>
      </c>
      <c r="F6" s="11" t="s">
        <v>303</v>
      </c>
      <c r="G6" s="11" t="s">
        <v>285</v>
      </c>
      <c r="H6" s="11" t="s">
        <v>304</v>
      </c>
      <c r="I6" s="11" t="s">
        <v>213</v>
      </c>
      <c r="J6" s="11" t="s">
        <v>214</v>
      </c>
      <c r="K6" s="11" t="s">
        <v>215</v>
      </c>
      <c r="L6" s="153" t="s">
        <v>14</v>
      </c>
      <c r="M6" s="87"/>
    </row>
    <row r="7" spans="1:13" ht="15" customHeight="1" x14ac:dyDescent="0.25">
      <c r="A7" s="28" t="s">
        <v>3</v>
      </c>
      <c r="B7" s="28" t="s">
        <v>4</v>
      </c>
      <c r="C7" s="28" t="s">
        <v>5</v>
      </c>
      <c r="D7" s="3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22</v>
      </c>
      <c r="J7" s="6" t="s">
        <v>216</v>
      </c>
      <c r="K7" s="6" t="s">
        <v>34</v>
      </c>
      <c r="L7" s="69" t="s">
        <v>262</v>
      </c>
      <c r="M7" s="88"/>
    </row>
    <row r="8" spans="1:13" ht="15" customHeight="1" x14ac:dyDescent="0.25">
      <c r="A8" s="28">
        <v>1</v>
      </c>
      <c r="B8" s="28">
        <v>1</v>
      </c>
      <c r="C8" s="28"/>
      <c r="D8" s="108" t="s">
        <v>228</v>
      </c>
      <c r="E8" s="86">
        <f>E9+E13+E17+E27+E29+E31+E35+E21+E25</f>
        <v>44147202</v>
      </c>
      <c r="F8" s="86">
        <f t="shared" ref="F8:I8" si="0">F9+F13+F17+F27+F29+F31+F35+F21+F25</f>
        <v>45178827</v>
      </c>
      <c r="G8" s="86">
        <f>G9+G13+G17+G27+G29+G31+G35+G21+G25</f>
        <v>45177321</v>
      </c>
      <c r="H8" s="86">
        <f t="shared" ref="H8:H56" si="1">G8/F8*100</f>
        <v>99.996666580121712</v>
      </c>
      <c r="I8" s="86">
        <f t="shared" si="0"/>
        <v>45177321</v>
      </c>
      <c r="J8" s="86"/>
      <c r="K8" s="86"/>
      <c r="L8" s="156">
        <f>L9+L13+L17+L27+L29+L31+L35+L39+L41</f>
        <v>6</v>
      </c>
    </row>
    <row r="9" spans="1:13" ht="15" customHeight="1" x14ac:dyDescent="0.25">
      <c r="A9" s="28">
        <v>2</v>
      </c>
      <c r="B9" s="28"/>
      <c r="C9" s="28">
        <v>1</v>
      </c>
      <c r="D9" s="109" t="s">
        <v>23</v>
      </c>
      <c r="E9" s="77">
        <f>E10+E11+E12</f>
        <v>23378000</v>
      </c>
      <c r="F9" s="77">
        <f>F10+F11+F12</f>
        <v>20578086</v>
      </c>
      <c r="G9" s="77">
        <f>G10+G11+G12</f>
        <v>20576580</v>
      </c>
      <c r="H9" s="86">
        <f t="shared" si="1"/>
        <v>99.992681535104865</v>
      </c>
      <c r="I9" s="77">
        <f t="shared" ref="I9" si="2">I10+I11+I12</f>
        <v>20576580</v>
      </c>
      <c r="J9" s="77"/>
      <c r="K9" s="77"/>
      <c r="L9" s="76">
        <v>1</v>
      </c>
    </row>
    <row r="10" spans="1:13" ht="15" customHeight="1" x14ac:dyDescent="0.25">
      <c r="A10" s="28">
        <v>3</v>
      </c>
      <c r="B10" s="28"/>
      <c r="C10" s="28"/>
      <c r="D10" s="24" t="s">
        <v>11</v>
      </c>
      <c r="E10" s="74">
        <v>14434450</v>
      </c>
      <c r="F10" s="74">
        <v>15058366</v>
      </c>
      <c r="G10" s="74">
        <v>15058366</v>
      </c>
      <c r="H10" s="86"/>
      <c r="I10" s="74">
        <f>G10</f>
        <v>15058366</v>
      </c>
      <c r="J10" s="62"/>
      <c r="K10" s="62"/>
      <c r="L10" s="62"/>
    </row>
    <row r="11" spans="1:13" ht="15" customHeight="1" x14ac:dyDescent="0.25">
      <c r="A11" s="28">
        <v>4</v>
      </c>
      <c r="B11" s="28"/>
      <c r="C11" s="28"/>
      <c r="D11" s="26" t="s">
        <v>15</v>
      </c>
      <c r="E11" s="74">
        <v>1883530</v>
      </c>
      <c r="F11" s="74">
        <v>1968163</v>
      </c>
      <c r="G11" s="74">
        <v>1968163</v>
      </c>
      <c r="H11" s="86"/>
      <c r="I11" s="74">
        <f t="shared" ref="I11" si="3">G11</f>
        <v>1968163</v>
      </c>
      <c r="J11" s="62"/>
      <c r="K11" s="62"/>
      <c r="L11" s="62"/>
    </row>
    <row r="12" spans="1:13" ht="15" customHeight="1" x14ac:dyDescent="0.25">
      <c r="A12" s="28">
        <v>5</v>
      </c>
      <c r="B12" s="28"/>
      <c r="C12" s="28"/>
      <c r="D12" s="25" t="s">
        <v>51</v>
      </c>
      <c r="E12" s="74">
        <v>7060020</v>
      </c>
      <c r="F12" s="74">
        <v>3551557</v>
      </c>
      <c r="G12" s="74">
        <v>3550051</v>
      </c>
      <c r="H12" s="86"/>
      <c r="I12" s="74">
        <v>3550051</v>
      </c>
      <c r="J12" s="62"/>
      <c r="K12" s="62"/>
      <c r="L12" s="62"/>
    </row>
    <row r="13" spans="1:13" ht="15" customHeight="1" x14ac:dyDescent="0.25">
      <c r="A13" s="28">
        <v>6</v>
      </c>
      <c r="B13" s="28"/>
      <c r="C13" s="28">
        <v>2</v>
      </c>
      <c r="D13" s="109" t="s">
        <v>202</v>
      </c>
      <c r="E13" s="76">
        <f t="shared" ref="E13" si="4">E14+E15+E16</f>
        <v>2109000</v>
      </c>
      <c r="F13" s="76">
        <f>F14+F15+F16</f>
        <v>1109000</v>
      </c>
      <c r="G13" s="76">
        <f>G14+G15+G16</f>
        <v>1109000</v>
      </c>
      <c r="H13" s="86">
        <f t="shared" si="1"/>
        <v>100</v>
      </c>
      <c r="I13" s="76">
        <f t="shared" ref="I13" si="5">I14+I15+I16</f>
        <v>1109000</v>
      </c>
      <c r="J13" s="76"/>
      <c r="K13" s="76"/>
      <c r="L13" s="76">
        <v>2</v>
      </c>
    </row>
    <row r="14" spans="1:13" ht="15" customHeight="1" x14ac:dyDescent="0.25">
      <c r="A14" s="28">
        <v>7</v>
      </c>
      <c r="B14" s="28"/>
      <c r="C14" s="28"/>
      <c r="D14" s="24" t="s">
        <v>11</v>
      </c>
      <c r="E14" s="74">
        <v>180000</v>
      </c>
      <c r="F14" s="74">
        <v>180000</v>
      </c>
      <c r="G14" s="74">
        <v>180000</v>
      </c>
      <c r="H14" s="86"/>
      <c r="I14" s="74">
        <f>G14</f>
        <v>180000</v>
      </c>
      <c r="J14" s="62"/>
      <c r="K14" s="62"/>
      <c r="L14" s="62"/>
    </row>
    <row r="15" spans="1:13" ht="15" customHeight="1" x14ac:dyDescent="0.25">
      <c r="A15" s="28">
        <v>8</v>
      </c>
      <c r="B15" s="28"/>
      <c r="C15" s="28"/>
      <c r="D15" s="26" t="s">
        <v>15</v>
      </c>
      <c r="E15" s="74">
        <v>23400</v>
      </c>
      <c r="F15" s="74">
        <v>23400</v>
      </c>
      <c r="G15" s="74">
        <v>23400</v>
      </c>
      <c r="H15" s="86"/>
      <c r="I15" s="74">
        <f t="shared" ref="I15:I16" si="6">G15</f>
        <v>23400</v>
      </c>
      <c r="J15" s="62"/>
      <c r="K15" s="62"/>
      <c r="L15" s="62"/>
    </row>
    <row r="16" spans="1:13" ht="15" customHeight="1" x14ac:dyDescent="0.25">
      <c r="A16" s="28">
        <v>9</v>
      </c>
      <c r="B16" s="28"/>
      <c r="C16" s="28"/>
      <c r="D16" s="25" t="s">
        <v>51</v>
      </c>
      <c r="E16" s="74">
        <v>1905600</v>
      </c>
      <c r="F16" s="74">
        <v>905600</v>
      </c>
      <c r="G16" s="74">
        <v>905600</v>
      </c>
      <c r="H16" s="86"/>
      <c r="I16" s="74">
        <f t="shared" si="6"/>
        <v>905600</v>
      </c>
      <c r="J16" s="62"/>
      <c r="K16" s="62"/>
      <c r="L16" s="62"/>
    </row>
    <row r="17" spans="1:12" ht="15" customHeight="1" x14ac:dyDescent="0.25">
      <c r="A17" s="28">
        <v>10</v>
      </c>
      <c r="B17" s="28"/>
      <c r="C17" s="28">
        <v>3</v>
      </c>
      <c r="D17" s="128" t="s">
        <v>229</v>
      </c>
      <c r="E17" s="77">
        <f t="shared" ref="E17" si="7">E18+E19+E20</f>
        <v>309702</v>
      </c>
      <c r="F17" s="77">
        <f>F18+F19+F20</f>
        <v>1694757</v>
      </c>
      <c r="G17" s="77">
        <f>G18+G19+G20</f>
        <v>1694757</v>
      </c>
      <c r="H17" s="86">
        <f t="shared" si="1"/>
        <v>100</v>
      </c>
      <c r="I17" s="77">
        <f t="shared" ref="I17" si="8">I18+I19+I20</f>
        <v>1694757</v>
      </c>
      <c r="J17" s="76"/>
      <c r="K17" s="76"/>
      <c r="L17" s="76">
        <v>1</v>
      </c>
    </row>
    <row r="18" spans="1:12" ht="15" customHeight="1" x14ac:dyDescent="0.25">
      <c r="A18" s="28">
        <v>11</v>
      </c>
      <c r="B18" s="28"/>
      <c r="C18" s="28"/>
      <c r="D18" s="24" t="s">
        <v>11</v>
      </c>
      <c r="E18" s="74">
        <v>290800</v>
      </c>
      <c r="F18" s="74">
        <v>1504915</v>
      </c>
      <c r="G18" s="74">
        <v>1504915</v>
      </c>
      <c r="H18" s="86"/>
      <c r="I18" s="74">
        <f>G18</f>
        <v>1504915</v>
      </c>
      <c r="J18" s="62"/>
      <c r="K18" s="62"/>
      <c r="L18" s="62"/>
    </row>
    <row r="19" spans="1:12" ht="15" customHeight="1" x14ac:dyDescent="0.25">
      <c r="A19" s="28">
        <v>12</v>
      </c>
      <c r="B19" s="28"/>
      <c r="C19" s="28"/>
      <c r="D19" s="26" t="s">
        <v>15</v>
      </c>
      <c r="E19" s="74">
        <v>18902</v>
      </c>
      <c r="F19" s="74">
        <v>99652</v>
      </c>
      <c r="G19" s="74">
        <v>99652</v>
      </c>
      <c r="H19" s="86"/>
      <c r="I19" s="74">
        <f>G19</f>
        <v>99652</v>
      </c>
      <c r="J19" s="62"/>
      <c r="K19" s="62"/>
      <c r="L19" s="62"/>
    </row>
    <row r="20" spans="1:12" ht="15" customHeight="1" x14ac:dyDescent="0.25">
      <c r="A20" s="28">
        <v>13</v>
      </c>
      <c r="B20" s="28"/>
      <c r="C20" s="28"/>
      <c r="D20" s="25" t="s">
        <v>51</v>
      </c>
      <c r="E20" s="74">
        <v>0</v>
      </c>
      <c r="F20" s="74">
        <v>90190</v>
      </c>
      <c r="G20" s="74">
        <v>90190</v>
      </c>
      <c r="H20" s="86"/>
      <c r="I20" s="74">
        <v>90190</v>
      </c>
      <c r="J20" s="62"/>
      <c r="K20" s="62"/>
      <c r="L20" s="62"/>
    </row>
    <row r="21" spans="1:12" ht="15" customHeight="1" x14ac:dyDescent="0.25">
      <c r="A21" s="28">
        <v>14</v>
      </c>
      <c r="B21" s="28"/>
      <c r="C21" s="28">
        <v>4</v>
      </c>
      <c r="D21" s="128" t="s">
        <v>280</v>
      </c>
      <c r="E21" s="77">
        <f>E24</f>
        <v>250000</v>
      </c>
      <c r="F21" s="77">
        <f t="shared" ref="F21" si="9">F24</f>
        <v>116355</v>
      </c>
      <c r="G21" s="77">
        <f>G24</f>
        <v>116355</v>
      </c>
      <c r="H21" s="86"/>
      <c r="I21" s="77">
        <f>I24</f>
        <v>116355</v>
      </c>
      <c r="J21" s="76"/>
      <c r="K21" s="76"/>
      <c r="L21" s="76"/>
    </row>
    <row r="22" spans="1:12" ht="15" customHeight="1" x14ac:dyDescent="0.25">
      <c r="A22" s="28">
        <v>15</v>
      </c>
      <c r="B22" s="28"/>
      <c r="C22" s="28"/>
      <c r="D22" s="24" t="s">
        <v>11</v>
      </c>
      <c r="E22" s="74">
        <v>0</v>
      </c>
      <c r="F22" s="74">
        <v>0</v>
      </c>
      <c r="G22" s="74">
        <v>0</v>
      </c>
      <c r="H22" s="86"/>
      <c r="I22" s="74">
        <v>0</v>
      </c>
      <c r="J22" s="62"/>
      <c r="K22" s="62"/>
      <c r="L22" s="62"/>
    </row>
    <row r="23" spans="1:12" ht="15" customHeight="1" x14ac:dyDescent="0.25">
      <c r="A23" s="28">
        <v>16</v>
      </c>
      <c r="B23" s="28"/>
      <c r="C23" s="28"/>
      <c r="D23" s="26" t="s">
        <v>15</v>
      </c>
      <c r="E23" s="74">
        <v>0</v>
      </c>
      <c r="F23" s="74">
        <v>0</v>
      </c>
      <c r="G23" s="74">
        <v>0</v>
      </c>
      <c r="H23" s="86"/>
      <c r="I23" s="74">
        <v>0</v>
      </c>
      <c r="J23" s="62"/>
      <c r="K23" s="62"/>
      <c r="L23" s="62"/>
    </row>
    <row r="24" spans="1:12" ht="15" customHeight="1" x14ac:dyDescent="0.25">
      <c r="A24" s="28">
        <v>17</v>
      </c>
      <c r="B24" s="28"/>
      <c r="C24" s="28"/>
      <c r="D24" s="25" t="s">
        <v>281</v>
      </c>
      <c r="E24" s="74">
        <v>250000</v>
      </c>
      <c r="F24" s="74">
        <v>116355</v>
      </c>
      <c r="G24" s="74">
        <v>116355</v>
      </c>
      <c r="H24" s="86"/>
      <c r="I24" s="74">
        <v>116355</v>
      </c>
      <c r="J24" s="62"/>
      <c r="K24" s="62"/>
      <c r="L24" s="62"/>
    </row>
    <row r="25" spans="1:12" ht="15" customHeight="1" x14ac:dyDescent="0.25">
      <c r="A25" s="28">
        <v>18</v>
      </c>
      <c r="B25" s="28"/>
      <c r="C25" s="28">
        <v>5</v>
      </c>
      <c r="D25" s="128" t="s">
        <v>279</v>
      </c>
      <c r="E25" s="77">
        <f t="shared" ref="E25:F25" si="10">E26</f>
        <v>5080000</v>
      </c>
      <c r="F25" s="77">
        <f t="shared" si="10"/>
        <v>5080000</v>
      </c>
      <c r="G25" s="77">
        <f>G26</f>
        <v>5080000</v>
      </c>
      <c r="H25" s="86"/>
      <c r="I25" s="77">
        <f t="shared" ref="I25" si="11">I26</f>
        <v>5080000</v>
      </c>
      <c r="J25" s="76"/>
      <c r="K25" s="76"/>
      <c r="L25" s="76"/>
    </row>
    <row r="26" spans="1:12" ht="15" customHeight="1" x14ac:dyDescent="0.25">
      <c r="A26" s="28">
        <v>19</v>
      </c>
      <c r="B26" s="28"/>
      <c r="C26" s="28"/>
      <c r="D26" s="25" t="s">
        <v>282</v>
      </c>
      <c r="E26" s="74">
        <v>5080000</v>
      </c>
      <c r="F26" s="74">
        <v>5080000</v>
      </c>
      <c r="G26" s="74">
        <v>5080000</v>
      </c>
      <c r="H26" s="86"/>
      <c r="I26" s="74">
        <f>G26</f>
        <v>5080000</v>
      </c>
      <c r="J26" s="62"/>
      <c r="K26" s="62"/>
      <c r="L26" s="62"/>
    </row>
    <row r="27" spans="1:12" ht="15" customHeight="1" x14ac:dyDescent="0.25">
      <c r="A27" s="28">
        <v>20</v>
      </c>
      <c r="B27" s="28"/>
      <c r="C27" s="28">
        <v>6</v>
      </c>
      <c r="D27" s="109" t="s">
        <v>13</v>
      </c>
      <c r="E27" s="77">
        <f t="shared" ref="E27" si="12">E28</f>
        <v>1525000</v>
      </c>
      <c r="F27" s="77">
        <f t="shared" ref="F27:I27" si="13">F28</f>
        <v>2260771</v>
      </c>
      <c r="G27" s="77">
        <f t="shared" si="13"/>
        <v>2260771</v>
      </c>
      <c r="H27" s="86">
        <f t="shared" si="1"/>
        <v>100</v>
      </c>
      <c r="I27" s="77">
        <f t="shared" si="13"/>
        <v>2260771</v>
      </c>
      <c r="J27" s="76"/>
      <c r="K27" s="76"/>
      <c r="L27" s="76"/>
    </row>
    <row r="28" spans="1:12" ht="15" customHeight="1" x14ac:dyDescent="0.25">
      <c r="A28" s="28">
        <v>21</v>
      </c>
      <c r="B28" s="28"/>
      <c r="C28" s="28"/>
      <c r="D28" s="25" t="s">
        <v>51</v>
      </c>
      <c r="E28" s="74">
        <v>1525000</v>
      </c>
      <c r="F28" s="74">
        <v>2260771</v>
      </c>
      <c r="G28" s="74">
        <v>2260771</v>
      </c>
      <c r="H28" s="86"/>
      <c r="I28" s="74">
        <f>G28</f>
        <v>2260771</v>
      </c>
      <c r="J28" s="62"/>
      <c r="K28" s="62"/>
      <c r="L28" s="62"/>
    </row>
    <row r="29" spans="1:12" ht="15" customHeight="1" x14ac:dyDescent="0.25">
      <c r="A29" s="28">
        <v>22</v>
      </c>
      <c r="B29" s="28"/>
      <c r="C29" s="28">
        <v>7</v>
      </c>
      <c r="D29" s="109" t="s">
        <v>16</v>
      </c>
      <c r="E29" s="77">
        <f t="shared" ref="E29" si="14">E30</f>
        <v>102000</v>
      </c>
      <c r="F29" s="77">
        <f t="shared" ref="F29:I29" si="15">F30</f>
        <v>368840</v>
      </c>
      <c r="G29" s="77">
        <f t="shared" si="15"/>
        <v>368840</v>
      </c>
      <c r="H29" s="86">
        <f t="shared" si="1"/>
        <v>100</v>
      </c>
      <c r="I29" s="77">
        <f t="shared" si="15"/>
        <v>368840</v>
      </c>
      <c r="J29" s="62"/>
      <c r="K29" s="62"/>
      <c r="L29" s="62"/>
    </row>
    <row r="30" spans="1:12" ht="15" customHeight="1" x14ac:dyDescent="0.25">
      <c r="A30" s="28">
        <v>23</v>
      </c>
      <c r="B30" s="28"/>
      <c r="C30" s="28"/>
      <c r="D30" s="25" t="s">
        <v>51</v>
      </c>
      <c r="E30" s="74">
        <v>102000</v>
      </c>
      <c r="F30" s="74">
        <v>368840</v>
      </c>
      <c r="G30" s="74">
        <v>368840</v>
      </c>
      <c r="H30" s="86"/>
      <c r="I30" s="74">
        <f>G30</f>
        <v>368840</v>
      </c>
      <c r="J30" s="62"/>
      <c r="K30" s="62"/>
      <c r="L30" s="62"/>
    </row>
    <row r="31" spans="1:12" ht="15" customHeight="1" x14ac:dyDescent="0.25">
      <c r="A31" s="28">
        <v>24</v>
      </c>
      <c r="B31" s="28"/>
      <c r="C31" s="28">
        <v>8</v>
      </c>
      <c r="D31" s="109" t="s">
        <v>203</v>
      </c>
      <c r="E31" s="77">
        <f t="shared" ref="E31" si="16">E32+E33+E34</f>
        <v>5050000</v>
      </c>
      <c r="F31" s="77">
        <f>F32+F33+F34</f>
        <v>5935809</v>
      </c>
      <c r="G31" s="77">
        <f>G32+G33+G34</f>
        <v>5935809</v>
      </c>
      <c r="H31" s="86">
        <f t="shared" si="1"/>
        <v>100</v>
      </c>
      <c r="I31" s="77">
        <f t="shared" ref="I31" si="17">I32+I33+I34</f>
        <v>5935809</v>
      </c>
      <c r="J31" s="76"/>
      <c r="K31" s="76"/>
      <c r="L31" s="76">
        <v>1</v>
      </c>
    </row>
    <row r="32" spans="1:12" ht="15" customHeight="1" x14ac:dyDescent="0.25">
      <c r="A32" s="28">
        <v>25</v>
      </c>
      <c r="B32" s="28"/>
      <c r="C32" s="28"/>
      <c r="D32" s="5" t="s">
        <v>11</v>
      </c>
      <c r="E32" s="74">
        <v>2880000</v>
      </c>
      <c r="F32" s="74">
        <v>3259025</v>
      </c>
      <c r="G32" s="74">
        <v>3259025</v>
      </c>
      <c r="H32" s="86"/>
      <c r="I32" s="74">
        <f>G32</f>
        <v>3259025</v>
      </c>
      <c r="J32" s="62"/>
      <c r="K32" s="62"/>
      <c r="L32" s="62"/>
    </row>
    <row r="33" spans="1:12" ht="15" customHeight="1" x14ac:dyDescent="0.25">
      <c r="A33" s="28">
        <v>26</v>
      </c>
      <c r="B33" s="28"/>
      <c r="C33" s="28"/>
      <c r="D33" s="5" t="s">
        <v>15</v>
      </c>
      <c r="E33" s="74">
        <v>374400</v>
      </c>
      <c r="F33" s="74">
        <v>423020</v>
      </c>
      <c r="G33" s="74">
        <v>423020</v>
      </c>
      <c r="H33" s="86"/>
      <c r="I33" s="74">
        <f t="shared" ref="I33:I34" si="18">G33</f>
        <v>423020</v>
      </c>
      <c r="J33" s="62"/>
      <c r="K33" s="62"/>
      <c r="L33" s="62"/>
    </row>
    <row r="34" spans="1:12" ht="15" customHeight="1" x14ac:dyDescent="0.25">
      <c r="A34" s="28">
        <v>27</v>
      </c>
      <c r="B34" s="28"/>
      <c r="C34" s="28"/>
      <c r="D34" s="25" t="s">
        <v>51</v>
      </c>
      <c r="E34" s="74">
        <v>1795600</v>
      </c>
      <c r="F34" s="74">
        <v>2253764</v>
      </c>
      <c r="G34" s="74">
        <v>2253764</v>
      </c>
      <c r="H34" s="86"/>
      <c r="I34" s="74">
        <f t="shared" si="18"/>
        <v>2253764</v>
      </c>
      <c r="J34" s="62"/>
      <c r="K34" s="62"/>
      <c r="L34" s="62"/>
    </row>
    <row r="35" spans="1:12" ht="15" customHeight="1" x14ac:dyDescent="0.25">
      <c r="A35" s="28">
        <v>28</v>
      </c>
      <c r="B35" s="28"/>
      <c r="C35" s="28">
        <v>9</v>
      </c>
      <c r="D35" s="109" t="s">
        <v>17</v>
      </c>
      <c r="E35" s="77">
        <f t="shared" ref="E35" si="19">E36+E37+E38</f>
        <v>6343500</v>
      </c>
      <c r="F35" s="77">
        <f>F36+F37+F38</f>
        <v>8035209</v>
      </c>
      <c r="G35" s="77">
        <f>G36+G37+G38</f>
        <v>8035209</v>
      </c>
      <c r="H35" s="86">
        <f t="shared" si="1"/>
        <v>100</v>
      </c>
      <c r="I35" s="77">
        <f t="shared" ref="I35" si="20">I36+I37+I38</f>
        <v>8035209</v>
      </c>
      <c r="J35" s="76"/>
      <c r="K35" s="76"/>
      <c r="L35" s="76">
        <v>1</v>
      </c>
    </row>
    <row r="36" spans="1:12" ht="15" customHeight="1" x14ac:dyDescent="0.25">
      <c r="A36" s="28">
        <v>29</v>
      </c>
      <c r="B36" s="28"/>
      <c r="C36" s="28"/>
      <c r="D36" s="24" t="s">
        <v>11</v>
      </c>
      <c r="E36" s="74">
        <v>4860000</v>
      </c>
      <c r="F36" s="74">
        <v>5227000</v>
      </c>
      <c r="G36" s="74">
        <v>5227000</v>
      </c>
      <c r="H36" s="86"/>
      <c r="I36" s="74">
        <f>G36</f>
        <v>5227000</v>
      </c>
      <c r="J36" s="62"/>
      <c r="K36" s="62"/>
      <c r="L36" s="62"/>
    </row>
    <row r="37" spans="1:12" ht="15" customHeight="1" x14ac:dyDescent="0.25">
      <c r="A37" s="28">
        <v>30</v>
      </c>
      <c r="B37" s="28"/>
      <c r="C37" s="28"/>
      <c r="D37" s="26" t="s">
        <v>15</v>
      </c>
      <c r="E37" s="74">
        <v>631800</v>
      </c>
      <c r="F37" s="74">
        <v>679510</v>
      </c>
      <c r="G37" s="74">
        <v>679510</v>
      </c>
      <c r="H37" s="86"/>
      <c r="I37" s="74">
        <f t="shared" ref="I37:I38" si="21">G37</f>
        <v>679510</v>
      </c>
      <c r="J37" s="62"/>
      <c r="K37" s="62"/>
      <c r="L37" s="62"/>
    </row>
    <row r="38" spans="1:12" ht="15" customHeight="1" x14ac:dyDescent="0.25">
      <c r="A38" s="28">
        <v>31</v>
      </c>
      <c r="B38" s="28"/>
      <c r="C38" s="28"/>
      <c r="D38" s="25" t="s">
        <v>51</v>
      </c>
      <c r="E38" s="74">
        <v>851700</v>
      </c>
      <c r="F38" s="74">
        <v>2128699</v>
      </c>
      <c r="G38" s="74">
        <v>2128699</v>
      </c>
      <c r="H38" s="86"/>
      <c r="I38" s="74">
        <f t="shared" si="21"/>
        <v>2128699</v>
      </c>
      <c r="J38" s="62"/>
      <c r="K38" s="62"/>
      <c r="L38" s="62"/>
    </row>
    <row r="39" spans="1:12" ht="15" customHeight="1" x14ac:dyDescent="0.25">
      <c r="A39" s="28">
        <v>32</v>
      </c>
      <c r="B39" s="28"/>
      <c r="C39" s="28">
        <v>10</v>
      </c>
      <c r="D39" s="109" t="s">
        <v>230</v>
      </c>
      <c r="E39" s="77">
        <f t="shared" ref="E39" si="22">E40</f>
        <v>0</v>
      </c>
      <c r="F39" s="77">
        <f t="shared" ref="F39:I39" si="23">F40</f>
        <v>0</v>
      </c>
      <c r="G39" s="77">
        <f t="shared" si="23"/>
        <v>0</v>
      </c>
      <c r="H39" s="86"/>
      <c r="I39" s="77">
        <f t="shared" si="23"/>
        <v>0</v>
      </c>
      <c r="J39" s="76"/>
      <c r="K39" s="76"/>
      <c r="L39" s="76"/>
    </row>
    <row r="40" spans="1:12" ht="15" customHeight="1" x14ac:dyDescent="0.25">
      <c r="A40" s="28">
        <v>33</v>
      </c>
      <c r="B40" s="28"/>
      <c r="C40" s="28"/>
      <c r="D40" s="5" t="s">
        <v>51</v>
      </c>
      <c r="E40" s="74">
        <v>0</v>
      </c>
      <c r="F40" s="74">
        <v>0</v>
      </c>
      <c r="G40" s="74">
        <v>0</v>
      </c>
      <c r="H40" s="86"/>
      <c r="I40" s="74">
        <v>0</v>
      </c>
      <c r="J40" s="62"/>
      <c r="K40" s="62"/>
      <c r="L40" s="62"/>
    </row>
    <row r="41" spans="1:12" ht="15" customHeight="1" x14ac:dyDescent="0.25">
      <c r="A41" s="28">
        <v>34</v>
      </c>
      <c r="B41" s="28"/>
      <c r="C41" s="28">
        <v>11</v>
      </c>
      <c r="D41" s="109" t="s">
        <v>231</v>
      </c>
      <c r="E41" s="76">
        <f t="shared" ref="E41" si="24">E42</f>
        <v>0</v>
      </c>
      <c r="F41" s="76">
        <v>0</v>
      </c>
      <c r="G41" s="76">
        <f t="shared" ref="G41" si="25">G42</f>
        <v>0</v>
      </c>
      <c r="H41" s="86">
        <v>0</v>
      </c>
      <c r="I41" s="76">
        <v>0</v>
      </c>
      <c r="J41" s="62"/>
      <c r="K41" s="62"/>
      <c r="L41" s="62"/>
    </row>
    <row r="42" spans="1:12" ht="15" customHeight="1" x14ac:dyDescent="0.25">
      <c r="A42" s="28">
        <v>35</v>
      </c>
      <c r="B42" s="28"/>
      <c r="C42" s="28"/>
      <c r="D42" s="5" t="s">
        <v>162</v>
      </c>
      <c r="E42" s="62">
        <v>0</v>
      </c>
      <c r="F42" s="62">
        <v>0</v>
      </c>
      <c r="G42" s="62">
        <f>E42+F42</f>
        <v>0</v>
      </c>
      <c r="H42" s="86"/>
      <c r="I42" s="62">
        <v>0</v>
      </c>
      <c r="J42" s="62"/>
      <c r="K42" s="62"/>
      <c r="L42" s="62"/>
    </row>
    <row r="43" spans="1:12" ht="15" customHeight="1" x14ac:dyDescent="0.25">
      <c r="A43" s="28"/>
      <c r="B43" s="28"/>
      <c r="C43" s="28"/>
      <c r="D43" s="109" t="s">
        <v>274</v>
      </c>
      <c r="E43" s="76">
        <v>0</v>
      </c>
      <c r="F43" s="76">
        <v>0</v>
      </c>
      <c r="G43" s="76">
        <v>0</v>
      </c>
      <c r="H43" s="86"/>
      <c r="I43" s="76">
        <f>G43</f>
        <v>0</v>
      </c>
      <c r="J43" s="62"/>
      <c r="K43" s="62"/>
      <c r="L43" s="62"/>
    </row>
    <row r="44" spans="1:12" ht="15" customHeight="1" x14ac:dyDescent="0.25">
      <c r="A44" s="28">
        <v>36</v>
      </c>
      <c r="B44" s="28">
        <v>2</v>
      </c>
      <c r="C44" s="28"/>
      <c r="D44" s="109" t="s">
        <v>252</v>
      </c>
      <c r="E44" s="76">
        <v>2150736</v>
      </c>
      <c r="F44" s="76">
        <v>1860900</v>
      </c>
      <c r="G44" s="76">
        <v>1854300</v>
      </c>
      <c r="H44" s="86">
        <f t="shared" si="1"/>
        <v>99.645332903433825</v>
      </c>
      <c r="I44" s="76">
        <f t="shared" ref="I44:I51" si="26">G44</f>
        <v>1854300</v>
      </c>
      <c r="J44" s="76"/>
      <c r="K44" s="76"/>
      <c r="L44" s="76"/>
    </row>
    <row r="45" spans="1:12" ht="15" customHeight="1" x14ac:dyDescent="0.25">
      <c r="A45" s="28">
        <v>37</v>
      </c>
      <c r="B45" s="28">
        <v>3</v>
      </c>
      <c r="C45" s="28"/>
      <c r="D45" s="75" t="s">
        <v>253</v>
      </c>
      <c r="E45" s="76">
        <v>3624149</v>
      </c>
      <c r="F45" s="76">
        <v>4102190</v>
      </c>
      <c r="G45" s="76">
        <v>4102190</v>
      </c>
      <c r="H45" s="86">
        <f t="shared" si="1"/>
        <v>100</v>
      </c>
      <c r="I45" s="76">
        <f t="shared" si="26"/>
        <v>4102190</v>
      </c>
      <c r="J45" s="76"/>
      <c r="K45" s="76"/>
      <c r="L45" s="76"/>
    </row>
    <row r="46" spans="1:12" ht="15" customHeight="1" x14ac:dyDescent="0.25">
      <c r="A46" s="28">
        <v>38</v>
      </c>
      <c r="B46" s="28">
        <v>4</v>
      </c>
      <c r="C46" s="28"/>
      <c r="D46" s="75" t="s">
        <v>276</v>
      </c>
      <c r="E46" s="76">
        <f>E47+E48+E49</f>
        <v>0</v>
      </c>
      <c r="F46" s="76">
        <f t="shared" ref="F46" si="27">F47+F48+F49</f>
        <v>18363928</v>
      </c>
      <c r="G46" s="76">
        <f>G47+G48+G49</f>
        <v>18363928</v>
      </c>
      <c r="H46" s="86">
        <f t="shared" si="1"/>
        <v>100</v>
      </c>
      <c r="I46" s="76">
        <f>I47+I48+I49</f>
        <v>18363928</v>
      </c>
      <c r="J46" s="76"/>
      <c r="K46" s="76"/>
      <c r="L46" s="76"/>
    </row>
    <row r="47" spans="1:12" ht="15" customHeight="1" x14ac:dyDescent="0.25">
      <c r="A47" s="28">
        <v>39</v>
      </c>
      <c r="B47" s="28"/>
      <c r="C47" s="28">
        <v>1</v>
      </c>
      <c r="D47" s="75" t="s">
        <v>254</v>
      </c>
      <c r="E47" s="137">
        <v>0</v>
      </c>
      <c r="F47" s="137">
        <v>18363928</v>
      </c>
      <c r="G47" s="137">
        <v>18363928</v>
      </c>
      <c r="H47" s="138"/>
      <c r="I47" s="137">
        <f t="shared" si="26"/>
        <v>18363928</v>
      </c>
      <c r="J47" s="62"/>
      <c r="K47" s="62"/>
      <c r="L47" s="62"/>
    </row>
    <row r="48" spans="1:12" ht="15" customHeight="1" x14ac:dyDescent="0.25">
      <c r="A48" s="28">
        <v>40</v>
      </c>
      <c r="B48" s="28"/>
      <c r="C48" s="28">
        <v>2</v>
      </c>
      <c r="D48" s="75" t="s">
        <v>255</v>
      </c>
      <c r="E48" s="137">
        <v>0</v>
      </c>
      <c r="F48" s="137">
        <v>0</v>
      </c>
      <c r="G48" s="137">
        <v>0</v>
      </c>
      <c r="H48" s="138"/>
      <c r="I48" s="137">
        <f t="shared" si="26"/>
        <v>0</v>
      </c>
      <c r="J48" s="62"/>
      <c r="K48" s="62"/>
      <c r="L48" s="62"/>
    </row>
    <row r="49" spans="1:12" ht="15" customHeight="1" x14ac:dyDescent="0.25">
      <c r="A49" s="28">
        <v>41</v>
      </c>
      <c r="B49" s="28"/>
      <c r="C49" s="28">
        <v>3</v>
      </c>
      <c r="D49" s="75" t="s">
        <v>256</v>
      </c>
      <c r="E49" s="137">
        <v>0</v>
      </c>
      <c r="F49" s="137">
        <v>0</v>
      </c>
      <c r="G49" s="137">
        <f t="shared" ref="G49" si="28">E49+F49</f>
        <v>0</v>
      </c>
      <c r="H49" s="139">
        <v>0</v>
      </c>
      <c r="I49" s="137">
        <f t="shared" si="26"/>
        <v>0</v>
      </c>
      <c r="J49" s="62"/>
      <c r="K49" s="62"/>
      <c r="L49" s="62"/>
    </row>
    <row r="50" spans="1:12" ht="15" customHeight="1" x14ac:dyDescent="0.25">
      <c r="A50" s="28">
        <v>42</v>
      </c>
      <c r="B50" s="28">
        <v>5</v>
      </c>
      <c r="C50" s="28"/>
      <c r="D50" s="75" t="s">
        <v>257</v>
      </c>
      <c r="E50" s="76">
        <v>35205585</v>
      </c>
      <c r="F50" s="76">
        <v>116937505</v>
      </c>
      <c r="G50" s="76">
        <v>0</v>
      </c>
      <c r="H50" s="86">
        <f t="shared" si="1"/>
        <v>0</v>
      </c>
      <c r="I50" s="76">
        <f t="shared" si="26"/>
        <v>0</v>
      </c>
      <c r="J50" s="76"/>
      <c r="K50" s="76"/>
      <c r="L50" s="76"/>
    </row>
    <row r="51" spans="1:12" ht="15" customHeight="1" x14ac:dyDescent="0.25">
      <c r="A51" s="28">
        <v>43</v>
      </c>
      <c r="B51" s="28">
        <v>6</v>
      </c>
      <c r="C51" s="28"/>
      <c r="D51" s="75" t="s">
        <v>258</v>
      </c>
      <c r="E51" s="76">
        <v>872328</v>
      </c>
      <c r="F51" s="76">
        <v>874160</v>
      </c>
      <c r="G51" s="76">
        <v>874160</v>
      </c>
      <c r="H51" s="86">
        <f t="shared" si="1"/>
        <v>100</v>
      </c>
      <c r="I51" s="76">
        <f t="shared" si="26"/>
        <v>874160</v>
      </c>
      <c r="J51" s="76"/>
      <c r="K51" s="76"/>
      <c r="L51" s="76"/>
    </row>
    <row r="52" spans="1:12" ht="15" customHeight="1" x14ac:dyDescent="0.25">
      <c r="A52" s="28">
        <v>44</v>
      </c>
      <c r="B52" s="124"/>
      <c r="C52" s="121"/>
      <c r="D52" s="75" t="s">
        <v>232</v>
      </c>
      <c r="E52" s="76">
        <f>E8+E44+E45+E46+E50+E51+E43</f>
        <v>86000000</v>
      </c>
      <c r="F52" s="76">
        <f t="shared" ref="F52:I52" si="29">F8+F44+F45+F46+F50+F51+F43</f>
        <v>187317510</v>
      </c>
      <c r="G52" s="76">
        <f>G8+G44+G45+G46+G50+G51+G43</f>
        <v>70371899</v>
      </c>
      <c r="H52" s="86">
        <f t="shared" si="1"/>
        <v>37.568243887077081</v>
      </c>
      <c r="I52" s="76">
        <f t="shared" si="29"/>
        <v>70371899</v>
      </c>
      <c r="J52" s="76"/>
      <c r="K52" s="76"/>
      <c r="L52" s="76"/>
    </row>
    <row r="53" spans="1:12" ht="15" customHeight="1" x14ac:dyDescent="0.25">
      <c r="A53" s="28">
        <v>45</v>
      </c>
      <c r="B53" s="124"/>
      <c r="C53" s="121"/>
      <c r="D53" s="26"/>
      <c r="E53" s="62"/>
      <c r="F53" s="62"/>
      <c r="G53" s="62"/>
      <c r="H53" s="133"/>
      <c r="I53" s="76"/>
      <c r="J53" s="62"/>
      <c r="K53" s="62"/>
      <c r="L53" s="62"/>
    </row>
    <row r="54" spans="1:12" ht="15" customHeight="1" x14ac:dyDescent="0.25">
      <c r="A54" s="28">
        <v>46</v>
      </c>
      <c r="B54" s="183" t="s">
        <v>233</v>
      </c>
      <c r="C54" s="184"/>
      <c r="D54" s="126" t="s">
        <v>259</v>
      </c>
      <c r="E54" s="76">
        <f>E10+E14+E18+E22+E32+E36</f>
        <v>22645250</v>
      </c>
      <c r="F54" s="76">
        <f>F10+F14+F18+F22+F32+F36</f>
        <v>25229306</v>
      </c>
      <c r="G54" s="76">
        <f>G10+G14+G18+G22+G32+G36</f>
        <v>25229306</v>
      </c>
      <c r="H54" s="86">
        <f t="shared" si="1"/>
        <v>100</v>
      </c>
      <c r="I54" s="76">
        <f>I10+I14+I18+I22+I32+I36</f>
        <v>25229306</v>
      </c>
      <c r="J54" s="76"/>
      <c r="K54" s="76"/>
      <c r="L54" s="76"/>
    </row>
    <row r="55" spans="1:12" ht="15" customHeight="1" x14ac:dyDescent="0.25">
      <c r="A55" s="28">
        <v>47</v>
      </c>
      <c r="B55" s="185"/>
      <c r="C55" s="186"/>
      <c r="D55" s="127" t="s">
        <v>260</v>
      </c>
      <c r="E55" s="76">
        <f>E11+E19+E23+E33+E37+E15</f>
        <v>2932032</v>
      </c>
      <c r="F55" s="76">
        <f>F11+F19+F23+F33+F37+F15</f>
        <v>3193745</v>
      </c>
      <c r="G55" s="76">
        <f>G11+G19+G23+G33+G37+G15</f>
        <v>3193745</v>
      </c>
      <c r="H55" s="86">
        <f t="shared" si="1"/>
        <v>100</v>
      </c>
      <c r="I55" s="76">
        <f>G55</f>
        <v>3193745</v>
      </c>
      <c r="J55" s="76"/>
      <c r="K55" s="76"/>
      <c r="L55" s="76"/>
    </row>
    <row r="56" spans="1:12" ht="15" customHeight="1" x14ac:dyDescent="0.25">
      <c r="A56" s="28">
        <v>48</v>
      </c>
      <c r="B56" s="187"/>
      <c r="C56" s="188"/>
      <c r="D56" s="128" t="s">
        <v>261</v>
      </c>
      <c r="E56" s="76">
        <f>E12+E16+E21+E25+E28+E30+E34+E38+E43</f>
        <v>18569920</v>
      </c>
      <c r="F56" s="76">
        <f>F12+F16+F21+F25+F28+F30+F34+F38+F43+F20</f>
        <v>16755776</v>
      </c>
      <c r="G56" s="76">
        <f>G12+G16+G21+G25+G28+G30+G34+G38+G43+G20</f>
        <v>16754270</v>
      </c>
      <c r="H56" s="86">
        <f t="shared" si="1"/>
        <v>99.991012054589419</v>
      </c>
      <c r="I56" s="76">
        <f t="shared" ref="I56" si="30">I12+I16+I21+I25+I28+I30+I34+I38+I43+I20</f>
        <v>16754270</v>
      </c>
      <c r="J56" s="76"/>
      <c r="K56" s="76"/>
      <c r="L56" s="76"/>
    </row>
  </sheetData>
  <mergeCells count="5">
    <mergeCell ref="A1:L1"/>
    <mergeCell ref="A2:L2"/>
    <mergeCell ref="A3:L3"/>
    <mergeCell ref="A5:L5"/>
    <mergeCell ref="B54:C5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0" fitToHeight="0" orientation="portrait" verticalDpi="7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zoomScaleNormal="100" workbookViewId="0">
      <selection activeCell="A3" sqref="A3:G3"/>
    </sheetView>
  </sheetViews>
  <sheetFormatPr defaultRowHeight="15" x14ac:dyDescent="0.25"/>
  <cols>
    <col min="1" max="1" width="4.5703125" customWidth="1"/>
    <col min="2" max="2" width="3.140625" customWidth="1"/>
    <col min="3" max="3" width="2.85546875" customWidth="1"/>
    <col min="4" max="4" width="3.28515625" customWidth="1"/>
    <col min="5" max="5" width="33.28515625" customWidth="1"/>
    <col min="6" max="7" width="12.42578125" bestFit="1" customWidth="1"/>
    <col min="8" max="8" width="14.140625" customWidth="1"/>
    <col min="9" max="9" width="13.28515625" bestFit="1" customWidth="1"/>
  </cols>
  <sheetData>
    <row r="1" spans="1:9" x14ac:dyDescent="0.25">
      <c r="A1" s="180" t="s">
        <v>265</v>
      </c>
      <c r="B1" s="180"/>
      <c r="C1" s="180"/>
      <c r="D1" s="180"/>
      <c r="E1" s="182"/>
      <c r="F1" s="182"/>
      <c r="G1" s="182"/>
    </row>
    <row r="2" spans="1:9" x14ac:dyDescent="0.25">
      <c r="A2" s="180" t="s">
        <v>290</v>
      </c>
      <c r="B2" s="180"/>
      <c r="C2" s="180"/>
      <c r="D2" s="180"/>
      <c r="E2" s="182"/>
      <c r="F2" s="182"/>
      <c r="G2" s="182"/>
    </row>
    <row r="3" spans="1:9" x14ac:dyDescent="0.25">
      <c r="A3" s="180" t="s">
        <v>329</v>
      </c>
      <c r="B3" s="180"/>
      <c r="C3" s="180"/>
      <c r="D3" s="180"/>
      <c r="E3" s="182"/>
      <c r="F3" s="182"/>
      <c r="G3" s="182"/>
    </row>
    <row r="5" spans="1:9" x14ac:dyDescent="0.25">
      <c r="A5" s="180" t="s">
        <v>266</v>
      </c>
      <c r="B5" s="180"/>
      <c r="C5" s="180"/>
      <c r="D5" s="180"/>
      <c r="E5" s="180"/>
      <c r="F5" s="180"/>
      <c r="G5" s="180"/>
    </row>
    <row r="6" spans="1:9" x14ac:dyDescent="0.25">
      <c r="A6" s="180" t="s">
        <v>291</v>
      </c>
      <c r="B6" s="180"/>
      <c r="C6" s="180"/>
      <c r="D6" s="180"/>
      <c r="E6" s="180"/>
      <c r="F6" s="180"/>
      <c r="G6" s="180"/>
    </row>
    <row r="7" spans="1:9" x14ac:dyDescent="0.25">
      <c r="A7" s="4"/>
      <c r="B7" s="4"/>
      <c r="C7" s="4"/>
      <c r="D7" s="4"/>
      <c r="E7" s="4"/>
      <c r="F7" s="4"/>
      <c r="G7" s="4"/>
    </row>
    <row r="8" spans="1:9" x14ac:dyDescent="0.25">
      <c r="A8" s="4"/>
      <c r="B8" s="4"/>
      <c r="C8" s="4"/>
      <c r="D8" s="4"/>
      <c r="E8" s="4" t="s">
        <v>244</v>
      </c>
      <c r="F8" s="4"/>
      <c r="G8" s="4"/>
    </row>
    <row r="11" spans="1:9" ht="64.5" customHeight="1" x14ac:dyDescent="0.25">
      <c r="A11" s="22" t="s">
        <v>0</v>
      </c>
      <c r="B11" s="22" t="s">
        <v>18</v>
      </c>
      <c r="C11" s="22" t="s">
        <v>35</v>
      </c>
      <c r="D11" s="22" t="s">
        <v>39</v>
      </c>
      <c r="E11" s="155" t="s">
        <v>1</v>
      </c>
      <c r="F11" s="11" t="s">
        <v>305</v>
      </c>
      <c r="G11" s="11" t="s">
        <v>306</v>
      </c>
      <c r="H11" s="11" t="s">
        <v>307</v>
      </c>
      <c r="I11" s="11" t="s">
        <v>308</v>
      </c>
    </row>
    <row r="12" spans="1:9" x14ac:dyDescent="0.25">
      <c r="A12" s="19" t="s">
        <v>3</v>
      </c>
      <c r="B12" s="19" t="s">
        <v>4</v>
      </c>
      <c r="C12" s="19" t="s">
        <v>5</v>
      </c>
      <c r="D12" s="3" t="s">
        <v>6</v>
      </c>
      <c r="E12" s="19" t="s">
        <v>7</v>
      </c>
      <c r="F12" s="6" t="s">
        <v>8</v>
      </c>
      <c r="G12" s="19" t="s">
        <v>9</v>
      </c>
      <c r="H12" s="19" t="s">
        <v>10</v>
      </c>
      <c r="I12" s="19" t="s">
        <v>22</v>
      </c>
    </row>
    <row r="13" spans="1:9" x14ac:dyDescent="0.25">
      <c r="A13" s="19">
        <v>1</v>
      </c>
      <c r="B13" s="19">
        <v>3</v>
      </c>
      <c r="C13" s="19"/>
      <c r="D13" s="19"/>
      <c r="E13" s="125" t="s">
        <v>314</v>
      </c>
      <c r="F13" s="157"/>
      <c r="G13" s="19"/>
      <c r="H13" s="19"/>
      <c r="I13" s="19"/>
    </row>
    <row r="14" spans="1:9" ht="24.75" x14ac:dyDescent="0.25">
      <c r="A14" s="19">
        <v>2</v>
      </c>
      <c r="B14" s="19"/>
      <c r="C14" s="19"/>
      <c r="D14" s="19">
        <v>1</v>
      </c>
      <c r="E14" s="134" t="s">
        <v>40</v>
      </c>
      <c r="F14" s="158">
        <v>1778654</v>
      </c>
      <c r="G14" s="158">
        <v>2275088</v>
      </c>
      <c r="H14" s="158">
        <v>2275088</v>
      </c>
      <c r="I14" s="13">
        <f>H14/G14*100</f>
        <v>100</v>
      </c>
    </row>
    <row r="15" spans="1:9" ht="24.75" x14ac:dyDescent="0.25">
      <c r="A15" s="19">
        <v>3</v>
      </c>
      <c r="B15" s="19"/>
      <c r="C15" s="19"/>
      <c r="D15" s="19">
        <v>2</v>
      </c>
      <c r="E15" s="134" t="s">
        <v>315</v>
      </c>
      <c r="F15" s="158">
        <v>350000</v>
      </c>
      <c r="G15" s="158">
        <v>406000</v>
      </c>
      <c r="H15" s="158">
        <v>406000</v>
      </c>
      <c r="I15" s="13">
        <f t="shared" ref="I15:I20" si="0">H15/G15*100</f>
        <v>100</v>
      </c>
    </row>
    <row r="16" spans="1:9" ht="17.25" customHeight="1" x14ac:dyDescent="0.25">
      <c r="A16" s="19">
        <v>4</v>
      </c>
      <c r="B16" s="19"/>
      <c r="C16" s="19"/>
      <c r="D16" s="19">
        <v>3</v>
      </c>
      <c r="E16" s="134" t="s">
        <v>327</v>
      </c>
      <c r="F16" s="158">
        <v>250000</v>
      </c>
      <c r="G16" s="158">
        <v>116355</v>
      </c>
      <c r="H16" s="158">
        <v>116355</v>
      </c>
      <c r="I16" s="13">
        <f t="shared" si="0"/>
        <v>100</v>
      </c>
    </row>
    <row r="17" spans="1:11" x14ac:dyDescent="0.25">
      <c r="A17" s="19">
        <v>5</v>
      </c>
      <c r="B17" s="19"/>
      <c r="C17" s="19"/>
      <c r="D17" s="19">
        <v>4</v>
      </c>
      <c r="E17" s="134" t="s">
        <v>316</v>
      </c>
      <c r="F17" s="158">
        <v>350000</v>
      </c>
      <c r="G17" s="158">
        <v>326400</v>
      </c>
      <c r="H17" s="158">
        <v>326400</v>
      </c>
      <c r="I17" s="13">
        <f t="shared" si="0"/>
        <v>100</v>
      </c>
      <c r="K17" s="78"/>
    </row>
    <row r="18" spans="1:11" x14ac:dyDescent="0.25">
      <c r="A18" s="19">
        <v>6</v>
      </c>
      <c r="B18" s="19"/>
      <c r="C18" s="19"/>
      <c r="D18" s="19">
        <v>5</v>
      </c>
      <c r="E18" s="134" t="s">
        <v>275</v>
      </c>
      <c r="F18" s="158">
        <v>100000</v>
      </c>
      <c r="G18" s="158">
        <v>75000</v>
      </c>
      <c r="H18" s="158">
        <v>75000</v>
      </c>
      <c r="I18" s="13">
        <f t="shared" si="0"/>
        <v>100</v>
      </c>
      <c r="K18" s="78"/>
    </row>
    <row r="19" spans="1:11" ht="24.75" x14ac:dyDescent="0.25">
      <c r="A19" s="19">
        <v>7</v>
      </c>
      <c r="B19" s="19"/>
      <c r="C19" s="19"/>
      <c r="D19" s="19">
        <v>6</v>
      </c>
      <c r="E19" s="134" t="s">
        <v>317</v>
      </c>
      <c r="F19" s="158">
        <v>1005495</v>
      </c>
      <c r="G19" s="158">
        <v>1005492</v>
      </c>
      <c r="H19" s="158">
        <v>1005492</v>
      </c>
      <c r="I19" s="13">
        <f t="shared" si="0"/>
        <v>100</v>
      </c>
      <c r="K19" s="78"/>
    </row>
    <row r="20" spans="1:11" x14ac:dyDescent="0.25">
      <c r="A20" s="19">
        <v>8</v>
      </c>
      <c r="B20" s="19"/>
      <c r="C20" s="19"/>
      <c r="D20" s="19">
        <v>7</v>
      </c>
      <c r="E20" s="134" t="s">
        <v>278</v>
      </c>
      <c r="F20" s="158"/>
      <c r="G20" s="158">
        <v>14210</v>
      </c>
      <c r="H20" s="158">
        <v>14210</v>
      </c>
      <c r="I20" s="13">
        <f t="shared" si="0"/>
        <v>100</v>
      </c>
      <c r="K20" s="78"/>
    </row>
    <row r="21" spans="1:11" x14ac:dyDescent="0.25">
      <c r="A21" s="19">
        <v>9</v>
      </c>
      <c r="B21" s="19"/>
      <c r="C21" s="19"/>
      <c r="D21" s="19">
        <v>8</v>
      </c>
      <c r="E21" s="134" t="s">
        <v>283</v>
      </c>
      <c r="F21" s="158">
        <v>30000</v>
      </c>
      <c r="G21" s="158">
        <v>0</v>
      </c>
      <c r="H21" s="158">
        <v>0</v>
      </c>
      <c r="I21" s="13"/>
      <c r="K21" s="78"/>
    </row>
    <row r="22" spans="1:11" x14ac:dyDescent="0.25">
      <c r="A22" s="19">
        <v>10</v>
      </c>
      <c r="B22" s="19"/>
      <c r="C22" s="19"/>
      <c r="D22" s="19">
        <v>9</v>
      </c>
      <c r="E22" s="134" t="s">
        <v>318</v>
      </c>
      <c r="F22" s="158">
        <v>10000</v>
      </c>
      <c r="G22" s="158">
        <v>0</v>
      </c>
      <c r="H22" s="158">
        <v>0</v>
      </c>
      <c r="I22" s="13"/>
      <c r="K22" s="78"/>
    </row>
    <row r="23" spans="1:11" x14ac:dyDescent="0.25">
      <c r="A23" s="19">
        <v>11</v>
      </c>
      <c r="B23" s="19"/>
      <c r="C23" s="19"/>
      <c r="D23" s="19">
        <v>10</v>
      </c>
      <c r="E23" s="127" t="s">
        <v>19</v>
      </c>
      <c r="F23" s="159">
        <f>SUM(F14:F22)</f>
        <v>3874149</v>
      </c>
      <c r="G23" s="159">
        <f t="shared" ref="G23:H23" si="1">SUM(G14:G22)</f>
        <v>4218545</v>
      </c>
      <c r="H23" s="159">
        <f t="shared" si="1"/>
        <v>4218545</v>
      </c>
      <c r="I23" s="13"/>
      <c r="K23" s="78"/>
    </row>
  </sheetData>
  <mergeCells count="5">
    <mergeCell ref="A6:G6"/>
    <mergeCell ref="A1:G1"/>
    <mergeCell ref="A2:G2"/>
    <mergeCell ref="A3:G3"/>
    <mergeCell ref="A5:G5"/>
  </mergeCells>
  <phoneticPr fontId="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92" orientation="portrait" horizontalDpi="120" verticalDpi="7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Normal="100" workbookViewId="0">
      <selection activeCell="I35" sqref="I35"/>
    </sheetView>
  </sheetViews>
  <sheetFormatPr defaultRowHeight="15" x14ac:dyDescent="0.25"/>
  <cols>
    <col min="1" max="1" width="6" customWidth="1"/>
    <col min="2" max="2" width="3.28515625" customWidth="1"/>
    <col min="3" max="3" width="3" customWidth="1"/>
    <col min="4" max="4" width="3.42578125" customWidth="1"/>
    <col min="5" max="5" width="23.85546875" bestFit="1" customWidth="1"/>
    <col min="6" max="8" width="10.28515625" customWidth="1"/>
    <col min="9" max="9" width="13.28515625" bestFit="1" customWidth="1"/>
  </cols>
  <sheetData>
    <row r="1" spans="1:17" x14ac:dyDescent="0.25">
      <c r="A1" s="171" t="s">
        <v>267</v>
      </c>
      <c r="B1" s="171"/>
      <c r="C1" s="171"/>
      <c r="D1" s="171"/>
      <c r="E1" s="171"/>
      <c r="F1" s="171"/>
      <c r="G1" s="171"/>
      <c r="H1" s="171"/>
      <c r="I1" s="171"/>
      <c r="J1" s="171"/>
      <c r="K1" s="4"/>
      <c r="L1" s="4"/>
    </row>
    <row r="2" spans="1:17" x14ac:dyDescent="0.25">
      <c r="A2" s="171" t="s">
        <v>290</v>
      </c>
      <c r="B2" s="171"/>
      <c r="C2" s="171"/>
      <c r="D2" s="171"/>
      <c r="E2" s="171"/>
      <c r="F2" s="171"/>
      <c r="G2" s="171"/>
      <c r="H2" s="171"/>
      <c r="I2" s="171"/>
      <c r="J2" s="171"/>
      <c r="K2" s="4"/>
      <c r="L2" s="4"/>
    </row>
    <row r="3" spans="1:17" x14ac:dyDescent="0.25">
      <c r="A3" s="171" t="s">
        <v>329</v>
      </c>
      <c r="B3" s="171"/>
      <c r="C3" s="171"/>
      <c r="D3" s="171"/>
      <c r="E3" s="171"/>
      <c r="F3" s="171"/>
      <c r="G3" s="171"/>
      <c r="H3" s="171"/>
      <c r="I3" s="171"/>
      <c r="J3" s="171"/>
      <c r="K3" s="4"/>
      <c r="L3" s="4"/>
    </row>
    <row r="4" spans="1:17" ht="15.75" x14ac:dyDescent="0.25">
      <c r="A4" s="189" t="s">
        <v>244</v>
      </c>
      <c r="B4" s="189"/>
      <c r="C4" s="189"/>
      <c r="D4" s="189"/>
      <c r="E4" s="189"/>
      <c r="F4" s="189"/>
      <c r="G4" s="189"/>
      <c r="H4" s="189"/>
      <c r="I4" s="189"/>
      <c r="J4" s="15"/>
      <c r="K4" s="15"/>
      <c r="L4" s="15"/>
      <c r="M4" s="15"/>
      <c r="N4" s="15"/>
      <c r="O4" s="15"/>
      <c r="P4" s="15"/>
      <c r="Q4" s="15"/>
    </row>
    <row r="5" spans="1:17" x14ac:dyDescent="0.25">
      <c r="A5" s="180" t="s">
        <v>292</v>
      </c>
      <c r="B5" s="180"/>
      <c r="C5" s="180"/>
      <c r="D5" s="180"/>
      <c r="E5" s="180"/>
      <c r="F5" s="180"/>
      <c r="G5" s="180"/>
      <c r="H5" s="180"/>
      <c r="I5" s="180"/>
    </row>
    <row r="7" spans="1:17" ht="52.5" customHeight="1" x14ac:dyDescent="0.25">
      <c r="A7" s="23" t="s">
        <v>0</v>
      </c>
      <c r="B7" s="23" t="s">
        <v>18</v>
      </c>
      <c r="C7" s="23" t="s">
        <v>35</v>
      </c>
      <c r="D7" s="23" t="s">
        <v>39</v>
      </c>
      <c r="E7" s="152" t="s">
        <v>37</v>
      </c>
      <c r="F7" s="11" t="s">
        <v>299</v>
      </c>
      <c r="G7" s="11" t="s">
        <v>300</v>
      </c>
      <c r="H7" s="64" t="s">
        <v>309</v>
      </c>
      <c r="I7" s="64" t="s">
        <v>308</v>
      </c>
    </row>
    <row r="8" spans="1:17" x14ac:dyDescent="0.25">
      <c r="A8" s="19" t="s">
        <v>3</v>
      </c>
      <c r="B8" s="19" t="s">
        <v>4</v>
      </c>
      <c r="C8" s="19" t="s">
        <v>5</v>
      </c>
      <c r="D8" s="19" t="s">
        <v>6</v>
      </c>
      <c r="E8" s="19" t="s">
        <v>7</v>
      </c>
      <c r="F8" s="19" t="s">
        <v>8</v>
      </c>
      <c r="G8" s="19" t="s">
        <v>9</v>
      </c>
      <c r="H8" s="19" t="s">
        <v>10</v>
      </c>
      <c r="I8" s="19" t="s">
        <v>22</v>
      </c>
    </row>
    <row r="9" spans="1:17" x14ac:dyDescent="0.25">
      <c r="A9" s="19">
        <v>1</v>
      </c>
      <c r="B9" s="19"/>
      <c r="C9" s="19">
        <v>1</v>
      </c>
      <c r="D9" s="19"/>
      <c r="E9" s="128" t="s">
        <v>319</v>
      </c>
      <c r="F9" s="160"/>
      <c r="G9" s="161"/>
      <c r="H9" s="161"/>
      <c r="I9" s="13"/>
    </row>
    <row r="10" spans="1:17" x14ac:dyDescent="0.25">
      <c r="A10" s="19">
        <v>2</v>
      </c>
      <c r="B10" s="19"/>
      <c r="C10" s="19"/>
      <c r="D10" s="19"/>
      <c r="E10" s="162" t="s">
        <v>320</v>
      </c>
      <c r="F10" s="161"/>
      <c r="G10" s="161">
        <v>11464036</v>
      </c>
      <c r="H10" s="161">
        <f t="shared" ref="H10:H15" si="0">G10</f>
        <v>11464036</v>
      </c>
      <c r="I10" s="1">
        <f>G10/H10*100</f>
        <v>100</v>
      </c>
    </row>
    <row r="11" spans="1:17" x14ac:dyDescent="0.25">
      <c r="A11" s="19">
        <v>3</v>
      </c>
      <c r="B11" s="19"/>
      <c r="C11" s="19"/>
      <c r="D11" s="19"/>
      <c r="E11" s="162" t="s">
        <v>321</v>
      </c>
      <c r="F11" s="161"/>
      <c r="G11" s="161">
        <v>286000</v>
      </c>
      <c r="H11" s="161">
        <f t="shared" si="0"/>
        <v>286000</v>
      </c>
      <c r="I11" s="1">
        <f t="shared" ref="I11:I15" si="1">G11/H11*100</f>
        <v>100</v>
      </c>
    </row>
    <row r="12" spans="1:17" x14ac:dyDescent="0.25">
      <c r="A12" s="19">
        <v>4</v>
      </c>
      <c r="B12" s="19"/>
      <c r="C12" s="19"/>
      <c r="D12" s="19"/>
      <c r="E12" s="162" t="s">
        <v>322</v>
      </c>
      <c r="F12" s="161"/>
      <c r="G12" s="161">
        <v>90640</v>
      </c>
      <c r="H12" s="161">
        <f t="shared" si="0"/>
        <v>90640</v>
      </c>
      <c r="I12" s="1">
        <f t="shared" si="1"/>
        <v>100</v>
      </c>
    </row>
    <row r="13" spans="1:17" x14ac:dyDescent="0.25">
      <c r="A13" s="19">
        <v>5</v>
      </c>
      <c r="B13" s="19"/>
      <c r="C13" s="19"/>
      <c r="D13" s="19"/>
      <c r="E13" s="162" t="s">
        <v>323</v>
      </c>
      <c r="F13" s="161"/>
      <c r="G13" s="161">
        <v>198085</v>
      </c>
      <c r="H13" s="161">
        <f t="shared" si="0"/>
        <v>198085</v>
      </c>
      <c r="I13" s="1">
        <f t="shared" si="1"/>
        <v>100</v>
      </c>
    </row>
    <row r="14" spans="1:17" x14ac:dyDescent="0.25">
      <c r="A14" s="19">
        <v>6</v>
      </c>
      <c r="B14" s="19"/>
      <c r="C14" s="19"/>
      <c r="D14" s="19"/>
      <c r="E14" s="162" t="s">
        <v>324</v>
      </c>
      <c r="F14" s="161"/>
      <c r="G14" s="161">
        <v>4789081</v>
      </c>
      <c r="H14" s="161">
        <f t="shared" si="0"/>
        <v>4789081</v>
      </c>
      <c r="I14" s="1">
        <f t="shared" si="1"/>
        <v>100</v>
      </c>
    </row>
    <row r="15" spans="1:17" x14ac:dyDescent="0.25">
      <c r="A15" s="19">
        <v>7</v>
      </c>
      <c r="B15" s="19"/>
      <c r="C15" s="19"/>
      <c r="D15" s="19"/>
      <c r="E15" s="162" t="s">
        <v>325</v>
      </c>
      <c r="F15" s="161"/>
      <c r="G15" s="161">
        <v>1536086</v>
      </c>
      <c r="H15" s="161">
        <f t="shared" si="0"/>
        <v>1536086</v>
      </c>
      <c r="I15" s="1">
        <f t="shared" si="1"/>
        <v>100</v>
      </c>
    </row>
    <row r="16" spans="1:17" x14ac:dyDescent="0.25">
      <c r="A16" s="130">
        <v>8</v>
      </c>
      <c r="B16" s="130"/>
      <c r="C16" s="130"/>
      <c r="D16" s="130"/>
      <c r="E16" s="163" t="s">
        <v>326</v>
      </c>
      <c r="F16" s="164">
        <f>SUM(F10:F15)</f>
        <v>0</v>
      </c>
      <c r="G16" s="164">
        <f>SUM(G10:G15)</f>
        <v>18363928</v>
      </c>
      <c r="H16" s="164">
        <f>SUM(H10:H15)</f>
        <v>18363928</v>
      </c>
      <c r="I16" s="84"/>
    </row>
    <row r="18" spans="1:12" x14ac:dyDescent="0.25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4"/>
      <c r="L18" s="4"/>
    </row>
    <row r="19" spans="1:12" x14ac:dyDescent="0.25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4"/>
      <c r="L19" s="4"/>
    </row>
    <row r="20" spans="1:12" x14ac:dyDescent="0.25">
      <c r="A20" s="180"/>
      <c r="B20" s="180"/>
      <c r="C20" s="180"/>
      <c r="D20" s="180"/>
      <c r="E20" s="180"/>
      <c r="F20" s="180"/>
      <c r="G20" s="180"/>
      <c r="H20" s="180"/>
      <c r="I20" s="180"/>
      <c r="J20" s="180"/>
      <c r="K20" s="4"/>
      <c r="L20" s="4"/>
    </row>
    <row r="22" spans="1:12" ht="15.75" x14ac:dyDescent="0.25">
      <c r="A22" s="189"/>
      <c r="B22" s="189"/>
      <c r="C22" s="189"/>
      <c r="D22" s="189"/>
      <c r="E22" s="189"/>
      <c r="F22" s="189"/>
      <c r="G22" s="189"/>
      <c r="H22" s="189"/>
      <c r="I22" s="189"/>
    </row>
    <row r="26" spans="1:12" x14ac:dyDescent="0.25">
      <c r="A26" s="16"/>
      <c r="B26" s="16"/>
      <c r="C26" s="16"/>
      <c r="D26" s="16"/>
      <c r="E26" s="17"/>
      <c r="F26" s="17"/>
      <c r="G26" s="17"/>
      <c r="H26" s="17"/>
      <c r="I26" s="17"/>
    </row>
  </sheetData>
  <mergeCells count="9">
    <mergeCell ref="A19:J19"/>
    <mergeCell ref="A20:J20"/>
    <mergeCell ref="A22:I22"/>
    <mergeCell ref="A1:J1"/>
    <mergeCell ref="A2:J2"/>
    <mergeCell ref="A3:J3"/>
    <mergeCell ref="A4:I4"/>
    <mergeCell ref="A5:I5"/>
    <mergeCell ref="A18:J1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7C778-4AB7-44CD-8B1F-A1C9536FD7A2}">
  <dimension ref="A2:L20"/>
  <sheetViews>
    <sheetView zoomScaleNormal="100" workbookViewId="0">
      <selection activeCell="A4" sqref="A4:J4"/>
    </sheetView>
  </sheetViews>
  <sheetFormatPr defaultRowHeight="15" x14ac:dyDescent="0.25"/>
  <cols>
    <col min="1" max="1" width="6" customWidth="1"/>
    <col min="2" max="2" width="3.28515625" customWidth="1"/>
    <col min="3" max="3" width="3" customWidth="1"/>
    <col min="4" max="4" width="3.42578125" customWidth="1"/>
    <col min="5" max="5" width="20" bestFit="1" customWidth="1"/>
    <col min="6" max="8" width="9.85546875" bestFit="1" customWidth="1"/>
    <col min="9" max="9" width="13.28515625" bestFit="1" customWidth="1"/>
  </cols>
  <sheetData>
    <row r="2" spans="1:12" x14ac:dyDescent="0.25">
      <c r="A2" s="180" t="s">
        <v>268</v>
      </c>
      <c r="B2" s="180"/>
      <c r="C2" s="180"/>
      <c r="D2" s="180"/>
      <c r="E2" s="180"/>
      <c r="F2" s="180"/>
      <c r="G2" s="180"/>
      <c r="H2" s="180"/>
      <c r="I2" s="180"/>
      <c r="J2" s="180"/>
      <c r="K2" s="4"/>
      <c r="L2" s="4"/>
    </row>
    <row r="3" spans="1:12" x14ac:dyDescent="0.25">
      <c r="A3" s="180" t="s">
        <v>290</v>
      </c>
      <c r="B3" s="180"/>
      <c r="C3" s="180"/>
      <c r="D3" s="180"/>
      <c r="E3" s="180"/>
      <c r="F3" s="180"/>
      <c r="G3" s="180"/>
      <c r="H3" s="180"/>
      <c r="I3" s="180"/>
      <c r="J3" s="180"/>
      <c r="K3" s="4"/>
      <c r="L3" s="4"/>
    </row>
    <row r="4" spans="1:12" x14ac:dyDescent="0.25">
      <c r="A4" s="180" t="s">
        <v>329</v>
      </c>
      <c r="B4" s="180"/>
      <c r="C4" s="180"/>
      <c r="D4" s="180"/>
      <c r="E4" s="180"/>
      <c r="F4" s="180"/>
      <c r="G4" s="180"/>
      <c r="H4" s="180"/>
      <c r="I4" s="180"/>
      <c r="J4" s="180"/>
      <c r="K4" s="4"/>
      <c r="L4" s="4"/>
    </row>
    <row r="6" spans="1:12" ht="15.75" x14ac:dyDescent="0.25">
      <c r="A6" s="189"/>
      <c r="B6" s="189"/>
      <c r="C6" s="189"/>
      <c r="D6" s="189"/>
      <c r="E6" s="189"/>
      <c r="F6" s="189"/>
      <c r="G6" s="189"/>
      <c r="H6" s="189"/>
      <c r="I6" s="189"/>
    </row>
    <row r="7" spans="1:12" ht="30" customHeight="1" x14ac:dyDescent="0.25">
      <c r="A7" s="190" t="s">
        <v>293</v>
      </c>
      <c r="B7" s="190"/>
      <c r="C7" s="190"/>
      <c r="D7" s="190"/>
      <c r="E7" s="191"/>
      <c r="F7" s="192"/>
      <c r="G7" s="192"/>
      <c r="H7" s="192"/>
      <c r="I7" s="192"/>
    </row>
    <row r="9" spans="1:12" ht="65.25" customHeight="1" x14ac:dyDescent="0.25">
      <c r="A9" s="23" t="s">
        <v>0</v>
      </c>
      <c r="B9" s="23" t="s">
        <v>18</v>
      </c>
      <c r="C9" s="23" t="s">
        <v>35</v>
      </c>
      <c r="D9" s="23" t="s">
        <v>39</v>
      </c>
      <c r="E9" s="11" t="s">
        <v>38</v>
      </c>
      <c r="F9" s="11" t="s">
        <v>299</v>
      </c>
      <c r="G9" s="11" t="s">
        <v>300</v>
      </c>
      <c r="H9" s="64" t="s">
        <v>309</v>
      </c>
      <c r="I9" s="64" t="s">
        <v>310</v>
      </c>
    </row>
    <row r="10" spans="1:12" x14ac:dyDescent="0.25">
      <c r="A10" s="19" t="s">
        <v>3</v>
      </c>
      <c r="B10" s="19" t="s">
        <v>4</v>
      </c>
      <c r="C10" s="19" t="s">
        <v>5</v>
      </c>
      <c r="D10" s="19" t="s">
        <v>6</v>
      </c>
      <c r="E10" s="19" t="s">
        <v>7</v>
      </c>
      <c r="F10" s="19" t="s">
        <v>8</v>
      </c>
      <c r="G10" s="19" t="s">
        <v>9</v>
      </c>
      <c r="H10" s="19" t="s">
        <v>10</v>
      </c>
      <c r="I10" s="19" t="s">
        <v>22</v>
      </c>
    </row>
    <row r="11" spans="1:12" x14ac:dyDescent="0.25">
      <c r="A11" s="19">
        <v>1</v>
      </c>
      <c r="B11" s="19"/>
      <c r="C11" s="19"/>
      <c r="D11" s="19"/>
      <c r="E11" s="19"/>
      <c r="F11" s="19"/>
      <c r="G11" s="19"/>
      <c r="H11" s="19"/>
      <c r="I11" s="19"/>
    </row>
    <row r="12" spans="1:12" x14ac:dyDescent="0.25">
      <c r="A12" s="19">
        <v>2</v>
      </c>
      <c r="B12" s="19"/>
      <c r="C12" s="19">
        <v>1</v>
      </c>
      <c r="D12" s="19"/>
      <c r="E12" s="129" t="s">
        <v>255</v>
      </c>
      <c r="F12" s="89"/>
      <c r="G12" s="89"/>
      <c r="H12" s="89"/>
      <c r="I12" s="13"/>
    </row>
    <row r="13" spans="1:12" x14ac:dyDescent="0.25">
      <c r="A13" s="19">
        <v>3</v>
      </c>
      <c r="B13" s="19"/>
      <c r="C13" s="19"/>
      <c r="D13" s="19"/>
      <c r="E13" s="19"/>
      <c r="F13" s="90"/>
      <c r="G13" s="13"/>
      <c r="H13" s="13"/>
      <c r="I13" s="13"/>
    </row>
    <row r="14" spans="1:12" x14ac:dyDescent="0.25">
      <c r="A14" s="19">
        <v>4</v>
      </c>
      <c r="B14" s="19"/>
      <c r="C14" s="19"/>
      <c r="D14" s="19"/>
      <c r="E14" s="1" t="s">
        <v>2</v>
      </c>
      <c r="F14" s="84">
        <f>SUM(F12:F13)</f>
        <v>0</v>
      </c>
      <c r="G14" s="84">
        <f>SUM(G12:G13)</f>
        <v>0</v>
      </c>
      <c r="H14" s="84">
        <f>SUM(H12:H13)</f>
        <v>0</v>
      </c>
      <c r="I14" s="13">
        <v>0</v>
      </c>
    </row>
    <row r="15" spans="1:12" x14ac:dyDescent="0.25">
      <c r="I15" s="110"/>
    </row>
    <row r="20" spans="1:9" x14ac:dyDescent="0.25">
      <c r="A20" s="16"/>
      <c r="B20" s="16"/>
      <c r="C20" s="16"/>
      <c r="D20" s="16"/>
      <c r="E20" s="17"/>
      <c r="F20" s="17"/>
      <c r="G20" s="17"/>
      <c r="H20" s="17"/>
      <c r="I20" s="17"/>
    </row>
  </sheetData>
  <mergeCells count="5">
    <mergeCell ref="A3:J3"/>
    <mergeCell ref="A4:J4"/>
    <mergeCell ref="A6:I6"/>
    <mergeCell ref="A7:I7"/>
    <mergeCell ref="A2:J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zoomScaleNormal="100" workbookViewId="0">
      <selection activeCell="A3" sqref="A3:D3"/>
    </sheetView>
  </sheetViews>
  <sheetFormatPr defaultRowHeight="15" x14ac:dyDescent="0.25"/>
  <cols>
    <col min="1" max="1" width="9.85546875" customWidth="1"/>
    <col min="2" max="2" width="9.7109375" customWidth="1"/>
    <col min="3" max="3" width="39.28515625" bestFit="1" customWidth="1"/>
    <col min="4" max="4" width="14.5703125" customWidth="1"/>
  </cols>
  <sheetData>
    <row r="1" spans="1:4" x14ac:dyDescent="0.25">
      <c r="A1" s="180" t="s">
        <v>269</v>
      </c>
      <c r="B1" s="180"/>
      <c r="C1" s="180"/>
      <c r="D1" s="180"/>
    </row>
    <row r="2" spans="1:4" x14ac:dyDescent="0.25">
      <c r="A2" s="180" t="s">
        <v>294</v>
      </c>
      <c r="B2" s="180"/>
      <c r="C2" s="180"/>
      <c r="D2" s="180"/>
    </row>
    <row r="3" spans="1:4" x14ac:dyDescent="0.25">
      <c r="A3" s="180" t="s">
        <v>329</v>
      </c>
      <c r="B3" s="180"/>
      <c r="C3" s="180"/>
      <c r="D3" s="180"/>
    </row>
    <row r="5" spans="1:4" x14ac:dyDescent="0.25">
      <c r="A5" s="180" t="s">
        <v>295</v>
      </c>
      <c r="B5" s="180"/>
      <c r="C5" s="180"/>
      <c r="D5" s="180"/>
    </row>
    <row r="6" spans="1:4" x14ac:dyDescent="0.25">
      <c r="C6" t="s">
        <v>244</v>
      </c>
    </row>
    <row r="7" spans="1:4" x14ac:dyDescent="0.25">
      <c r="A7" s="1" t="s">
        <v>0</v>
      </c>
      <c r="B7" s="1"/>
      <c r="C7" s="29" t="s">
        <v>1</v>
      </c>
      <c r="D7" s="28" t="s">
        <v>312</v>
      </c>
    </row>
    <row r="8" spans="1:4" x14ac:dyDescent="0.25">
      <c r="A8" s="28" t="s">
        <v>3</v>
      </c>
      <c r="B8" s="28" t="s">
        <v>4</v>
      </c>
      <c r="C8" s="28" t="s">
        <v>5</v>
      </c>
      <c r="D8" s="28" t="s">
        <v>6</v>
      </c>
    </row>
    <row r="9" spans="1:4" x14ac:dyDescent="0.25">
      <c r="A9" s="19">
        <v>1</v>
      </c>
      <c r="B9" s="19"/>
      <c r="C9" s="1" t="s">
        <v>52</v>
      </c>
      <c r="D9" s="14">
        <v>139542443</v>
      </c>
    </row>
    <row r="10" spans="1:4" x14ac:dyDescent="0.25">
      <c r="A10" s="19">
        <v>2</v>
      </c>
      <c r="B10" s="19"/>
      <c r="C10" s="1" t="s">
        <v>53</v>
      </c>
      <c r="D10" s="14">
        <v>69497739</v>
      </c>
    </row>
    <row r="11" spans="1:4" x14ac:dyDescent="0.25">
      <c r="A11" s="19">
        <v>3</v>
      </c>
      <c r="B11" s="19"/>
      <c r="C11" s="1" t="s">
        <v>54</v>
      </c>
      <c r="D11" s="84">
        <f>D9-D10</f>
        <v>70044704</v>
      </c>
    </row>
    <row r="12" spans="1:4" x14ac:dyDescent="0.25">
      <c r="A12" s="19">
        <v>4</v>
      </c>
      <c r="B12" s="19"/>
      <c r="C12" s="1" t="s">
        <v>55</v>
      </c>
      <c r="D12" s="14">
        <v>47450077</v>
      </c>
    </row>
    <row r="13" spans="1:4" x14ac:dyDescent="0.25">
      <c r="A13" s="19">
        <v>5</v>
      </c>
      <c r="B13" s="19"/>
      <c r="C13" s="1" t="s">
        <v>56</v>
      </c>
      <c r="D13" s="14">
        <v>874160</v>
      </c>
    </row>
    <row r="14" spans="1:4" x14ac:dyDescent="0.25">
      <c r="A14" s="19">
        <v>6</v>
      </c>
      <c r="B14" s="19"/>
      <c r="C14" s="1" t="s">
        <v>57</v>
      </c>
      <c r="D14" s="84">
        <f>D12-D13</f>
        <v>46575917</v>
      </c>
    </row>
    <row r="15" spans="1:4" x14ac:dyDescent="0.25">
      <c r="A15" s="19">
        <v>7</v>
      </c>
      <c r="B15" s="19"/>
      <c r="C15" s="1" t="s">
        <v>58</v>
      </c>
      <c r="D15" s="84">
        <v>23468787</v>
      </c>
    </row>
    <row r="16" spans="1:4" x14ac:dyDescent="0.25">
      <c r="A16" s="19">
        <v>8</v>
      </c>
      <c r="B16" s="19"/>
      <c r="C16" s="1" t="s">
        <v>59</v>
      </c>
      <c r="D16" s="84">
        <f>D15</f>
        <v>23468787</v>
      </c>
    </row>
    <row r="18" spans="1:4" x14ac:dyDescent="0.25">
      <c r="A18" s="180"/>
      <c r="B18" s="180"/>
      <c r="C18" s="180"/>
      <c r="D18" s="180"/>
    </row>
  </sheetData>
  <mergeCells count="5">
    <mergeCell ref="A1:D1"/>
    <mergeCell ref="A2:D2"/>
    <mergeCell ref="A3:D3"/>
    <mergeCell ref="A5:D5"/>
    <mergeCell ref="A18:D1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97C3-0908-4766-A9DC-7CA0E42D84B7}">
  <dimension ref="A2:F33"/>
  <sheetViews>
    <sheetView zoomScaleNormal="100" workbookViewId="0">
      <selection activeCell="A4" sqref="A4:D4"/>
    </sheetView>
  </sheetViews>
  <sheetFormatPr defaultRowHeight="15" x14ac:dyDescent="0.25"/>
  <cols>
    <col min="1" max="1" width="9.85546875" customWidth="1"/>
    <col min="2" max="2" width="9.7109375" customWidth="1"/>
    <col min="3" max="3" width="52.140625" customWidth="1"/>
    <col min="4" max="4" width="14.28515625" customWidth="1"/>
  </cols>
  <sheetData>
    <row r="2" spans="1:6" x14ac:dyDescent="0.25">
      <c r="A2" s="180" t="s">
        <v>270</v>
      </c>
      <c r="B2" s="180"/>
      <c r="C2" s="180"/>
      <c r="D2" s="180"/>
    </row>
    <row r="3" spans="1:6" x14ac:dyDescent="0.25">
      <c r="A3" s="180" t="s">
        <v>294</v>
      </c>
      <c r="B3" s="180"/>
      <c r="C3" s="180"/>
      <c r="D3" s="180"/>
    </row>
    <row r="4" spans="1:6" x14ac:dyDescent="0.25">
      <c r="A4" s="180" t="s">
        <v>329</v>
      </c>
      <c r="B4" s="180"/>
      <c r="C4" s="180"/>
      <c r="D4" s="180"/>
    </row>
    <row r="5" spans="1:6" x14ac:dyDescent="0.25">
      <c r="A5" s="180" t="s">
        <v>296</v>
      </c>
      <c r="B5" s="180"/>
      <c r="C5" s="180"/>
      <c r="D5" s="180"/>
    </row>
    <row r="7" spans="1:6" x14ac:dyDescent="0.25">
      <c r="A7" s="1" t="s">
        <v>0</v>
      </c>
      <c r="B7" s="1" t="s">
        <v>0</v>
      </c>
      <c r="C7" s="1" t="s">
        <v>1</v>
      </c>
      <c r="D7" s="28" t="s">
        <v>311</v>
      </c>
    </row>
    <row r="8" spans="1:6" x14ac:dyDescent="0.25">
      <c r="A8" s="28" t="s">
        <v>3</v>
      </c>
      <c r="B8" s="28" t="s">
        <v>4</v>
      </c>
      <c r="C8" s="28" t="s">
        <v>5</v>
      </c>
      <c r="D8" s="28" t="s">
        <v>6</v>
      </c>
    </row>
    <row r="9" spans="1:6" x14ac:dyDescent="0.25">
      <c r="A9" s="19">
        <v>1</v>
      </c>
      <c r="B9" s="19"/>
      <c r="C9" s="1" t="s">
        <v>60</v>
      </c>
      <c r="D9" s="14">
        <v>7792290</v>
      </c>
    </row>
    <row r="10" spans="1:6" x14ac:dyDescent="0.25">
      <c r="A10" s="19">
        <v>2</v>
      </c>
      <c r="B10" s="19"/>
      <c r="C10" s="1" t="s">
        <v>61</v>
      </c>
      <c r="D10" s="14">
        <v>270000</v>
      </c>
    </row>
    <row r="11" spans="1:6" x14ac:dyDescent="0.25">
      <c r="A11" s="19">
        <v>3</v>
      </c>
      <c r="B11" s="19"/>
      <c r="C11" s="1" t="s">
        <v>205</v>
      </c>
      <c r="D11" s="14">
        <v>434470</v>
      </c>
    </row>
    <row r="12" spans="1:6" x14ac:dyDescent="0.25">
      <c r="A12" s="19">
        <v>4</v>
      </c>
      <c r="B12" s="19" t="s">
        <v>22</v>
      </c>
      <c r="C12" s="1" t="s">
        <v>204</v>
      </c>
      <c r="D12" s="84">
        <f>D9+D10+D11</f>
        <v>8496760</v>
      </c>
      <c r="F12" s="78"/>
    </row>
    <row r="13" spans="1:6" x14ac:dyDescent="0.25">
      <c r="A13" s="19">
        <v>5</v>
      </c>
      <c r="B13" s="19" t="s">
        <v>62</v>
      </c>
      <c r="C13" s="1" t="s">
        <v>63</v>
      </c>
      <c r="D13" s="14">
        <v>0</v>
      </c>
    </row>
    <row r="14" spans="1:6" x14ac:dyDescent="0.25">
      <c r="A14" s="19">
        <v>6</v>
      </c>
      <c r="B14" s="19"/>
      <c r="C14" s="1" t="s">
        <v>64</v>
      </c>
      <c r="D14" s="14">
        <v>34242130</v>
      </c>
    </row>
    <row r="15" spans="1:6" x14ac:dyDescent="0.25">
      <c r="A15" s="19">
        <v>7</v>
      </c>
      <c r="B15" s="19"/>
      <c r="C15" s="1" t="s">
        <v>206</v>
      </c>
      <c r="D15" s="14">
        <v>2662303</v>
      </c>
    </row>
    <row r="16" spans="1:6" x14ac:dyDescent="0.25">
      <c r="A16" s="19">
        <v>8</v>
      </c>
      <c r="B16" s="19"/>
      <c r="C16" s="1" t="s">
        <v>207</v>
      </c>
      <c r="D16" s="14">
        <v>85963214</v>
      </c>
    </row>
    <row r="17" spans="1:4" x14ac:dyDescent="0.25">
      <c r="A17" s="19">
        <v>9</v>
      </c>
      <c r="B17" s="19"/>
      <c r="C17" s="1" t="s">
        <v>65</v>
      </c>
      <c r="D17" s="14">
        <v>8793385</v>
      </c>
    </row>
    <row r="18" spans="1:4" x14ac:dyDescent="0.25">
      <c r="A18" s="19">
        <v>10</v>
      </c>
      <c r="B18" s="19" t="s">
        <v>66</v>
      </c>
      <c r="C18" s="1" t="s">
        <v>67</v>
      </c>
      <c r="D18" s="84">
        <f>D14+D15+D16+D17</f>
        <v>131661032</v>
      </c>
    </row>
    <row r="19" spans="1:4" x14ac:dyDescent="0.25">
      <c r="A19" s="19">
        <v>11</v>
      </c>
      <c r="B19" s="19"/>
      <c r="C19" s="1" t="s">
        <v>68</v>
      </c>
      <c r="D19" s="14">
        <v>2850321</v>
      </c>
    </row>
    <row r="20" spans="1:4" x14ac:dyDescent="0.25">
      <c r="A20" s="19">
        <v>12</v>
      </c>
      <c r="B20" s="19"/>
      <c r="C20" s="1" t="s">
        <v>69</v>
      </c>
      <c r="D20" s="14">
        <v>11317016</v>
      </c>
    </row>
    <row r="21" spans="1:4" x14ac:dyDescent="0.25">
      <c r="A21" s="19">
        <v>13</v>
      </c>
      <c r="B21" s="19" t="s">
        <v>70</v>
      </c>
      <c r="C21" s="1" t="s">
        <v>71</v>
      </c>
      <c r="D21" s="84">
        <f>D19+D20</f>
        <v>14167337</v>
      </c>
    </row>
    <row r="22" spans="1:4" x14ac:dyDescent="0.25">
      <c r="A22" s="19">
        <v>14</v>
      </c>
      <c r="B22" s="19"/>
      <c r="C22" s="1" t="s">
        <v>72</v>
      </c>
      <c r="D22" s="14">
        <v>9873215</v>
      </c>
    </row>
    <row r="23" spans="1:4" x14ac:dyDescent="0.25">
      <c r="A23" s="19">
        <v>15</v>
      </c>
      <c r="B23" s="19"/>
      <c r="C23" s="1" t="s">
        <v>73</v>
      </c>
      <c r="D23" s="14">
        <v>15981716</v>
      </c>
    </row>
    <row r="24" spans="1:4" x14ac:dyDescent="0.25">
      <c r="A24" s="19">
        <v>16</v>
      </c>
      <c r="B24" s="19"/>
      <c r="C24" s="1" t="s">
        <v>74</v>
      </c>
      <c r="D24" s="14">
        <v>3274790</v>
      </c>
    </row>
    <row r="25" spans="1:4" x14ac:dyDescent="0.25">
      <c r="A25" s="19">
        <v>17</v>
      </c>
      <c r="B25" s="19" t="s">
        <v>75</v>
      </c>
      <c r="C25" s="1" t="s">
        <v>76</v>
      </c>
      <c r="D25" s="84">
        <f>D22+D23+D24</f>
        <v>29129721</v>
      </c>
    </row>
    <row r="26" spans="1:4" x14ac:dyDescent="0.25">
      <c r="A26" s="19">
        <v>18</v>
      </c>
      <c r="B26" s="19" t="s">
        <v>77</v>
      </c>
      <c r="C26" s="1" t="s">
        <v>78</v>
      </c>
      <c r="D26" s="84">
        <v>9515752</v>
      </c>
    </row>
    <row r="27" spans="1:4" x14ac:dyDescent="0.25">
      <c r="A27" s="19">
        <v>19</v>
      </c>
      <c r="B27" s="19" t="s">
        <v>79</v>
      </c>
      <c r="C27" s="1" t="s">
        <v>80</v>
      </c>
      <c r="D27" s="84">
        <v>12626913</v>
      </c>
    </row>
    <row r="28" spans="1:4" x14ac:dyDescent="0.25">
      <c r="A28" s="19">
        <v>20</v>
      </c>
      <c r="B28" s="19" t="s">
        <v>3</v>
      </c>
      <c r="C28" s="1" t="s">
        <v>81</v>
      </c>
      <c r="D28" s="84">
        <f>D12+D13+D18-D21-D25-D26-D27</f>
        <v>74718069</v>
      </c>
    </row>
    <row r="29" spans="1:4" x14ac:dyDescent="0.25">
      <c r="A29" s="19">
        <v>21</v>
      </c>
      <c r="B29" s="19"/>
      <c r="C29" s="1" t="s">
        <v>82</v>
      </c>
      <c r="D29" s="14">
        <v>55</v>
      </c>
    </row>
    <row r="30" spans="1:4" x14ac:dyDescent="0.25">
      <c r="A30" s="19">
        <v>22</v>
      </c>
      <c r="B30" s="19" t="s">
        <v>83</v>
      </c>
      <c r="C30" s="1" t="s">
        <v>84</v>
      </c>
      <c r="D30" s="84">
        <v>55</v>
      </c>
    </row>
    <row r="31" spans="1:4" x14ac:dyDescent="0.25">
      <c r="A31" s="19">
        <v>23</v>
      </c>
      <c r="B31" s="19" t="s">
        <v>85</v>
      </c>
      <c r="C31" s="1" t="s">
        <v>86</v>
      </c>
      <c r="D31" s="14">
        <v>0</v>
      </c>
    </row>
    <row r="32" spans="1:4" x14ac:dyDescent="0.25">
      <c r="A32" s="19">
        <v>24</v>
      </c>
      <c r="B32" s="19" t="s">
        <v>4</v>
      </c>
      <c r="C32" s="1" t="s">
        <v>87</v>
      </c>
      <c r="D32" s="84">
        <v>55</v>
      </c>
    </row>
    <row r="33" spans="1:4" x14ac:dyDescent="0.25">
      <c r="A33" s="19">
        <v>25</v>
      </c>
      <c r="B33" s="19" t="s">
        <v>5</v>
      </c>
      <c r="C33" s="1" t="s">
        <v>88</v>
      </c>
      <c r="D33" s="84">
        <f>D28+D32</f>
        <v>74718124</v>
      </c>
    </row>
  </sheetData>
  <mergeCells count="4">
    <mergeCell ref="A4:D4"/>
    <mergeCell ref="A5:D5"/>
    <mergeCell ref="A2:D2"/>
    <mergeCell ref="A3:D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0"/>
  <sheetViews>
    <sheetView zoomScaleNormal="100" workbookViewId="0">
      <selection activeCell="A4" sqref="A4:G4"/>
    </sheetView>
  </sheetViews>
  <sheetFormatPr defaultColWidth="10" defaultRowHeight="18" customHeight="1" x14ac:dyDescent="0.25"/>
  <cols>
    <col min="1" max="1" width="3.28515625" bestFit="1" customWidth="1"/>
    <col min="2" max="4" width="3.140625" bestFit="1" customWidth="1"/>
    <col min="5" max="5" width="20" style="70" customWidth="1"/>
    <col min="6" max="6" width="13.7109375" customWidth="1"/>
    <col min="7" max="8" width="14.28515625" customWidth="1"/>
  </cols>
  <sheetData>
    <row r="2" spans="1:8" ht="18" customHeight="1" x14ac:dyDescent="0.25">
      <c r="A2" s="180" t="s">
        <v>271</v>
      </c>
      <c r="B2" s="180"/>
      <c r="C2" s="180"/>
      <c r="D2" s="180"/>
      <c r="E2" s="180"/>
      <c r="F2" s="180"/>
      <c r="G2" s="180"/>
      <c r="H2" s="180"/>
    </row>
    <row r="3" spans="1:8" ht="18" customHeight="1" x14ac:dyDescent="0.25">
      <c r="A3" s="180" t="s">
        <v>286</v>
      </c>
      <c r="B3" s="180"/>
      <c r="C3" s="180"/>
      <c r="D3" s="180"/>
      <c r="E3" s="182"/>
      <c r="F3" s="182"/>
      <c r="G3" s="182"/>
    </row>
    <row r="4" spans="1:8" ht="18" customHeight="1" x14ac:dyDescent="0.25">
      <c r="A4" s="180" t="s">
        <v>330</v>
      </c>
      <c r="B4" s="180"/>
      <c r="C4" s="180"/>
      <c r="D4" s="180"/>
      <c r="E4" s="182"/>
      <c r="F4" s="182"/>
      <c r="G4" s="182"/>
    </row>
    <row r="6" spans="1:8" ht="18" customHeight="1" x14ac:dyDescent="0.25">
      <c r="A6" s="189" t="s">
        <v>266</v>
      </c>
      <c r="B6" s="189"/>
      <c r="C6" s="189"/>
      <c r="D6" s="189"/>
      <c r="E6" s="189"/>
      <c r="F6" s="189"/>
      <c r="G6" s="189"/>
    </row>
    <row r="7" spans="1:8" ht="18" customHeight="1" x14ac:dyDescent="0.25">
      <c r="A7" s="189" t="s">
        <v>297</v>
      </c>
      <c r="B7" s="189"/>
      <c r="C7" s="189"/>
      <c r="D7" s="189"/>
      <c r="E7" s="189"/>
      <c r="F7" s="189"/>
      <c r="G7" s="189"/>
    </row>
    <row r="8" spans="1:8" ht="18" customHeight="1" x14ac:dyDescent="0.25">
      <c r="A8" s="7"/>
      <c r="B8" s="7"/>
      <c r="C8" s="7"/>
      <c r="D8" s="7"/>
      <c r="E8" s="15"/>
      <c r="F8" s="7"/>
      <c r="G8" s="7"/>
    </row>
    <row r="9" spans="1:8" ht="18" customHeight="1" x14ac:dyDescent="0.25">
      <c r="A9" s="8"/>
      <c r="B9" s="8"/>
      <c r="C9" s="8"/>
      <c r="D9" s="8"/>
      <c r="E9" s="2" t="s">
        <v>244</v>
      </c>
      <c r="F9" s="8"/>
      <c r="G9" s="8"/>
    </row>
    <row r="10" spans="1:8" ht="18" customHeight="1" x14ac:dyDescent="0.25">
      <c r="A10" s="8"/>
      <c r="B10" s="8"/>
      <c r="C10" s="8"/>
      <c r="D10" s="8"/>
      <c r="E10" s="2"/>
      <c r="F10" s="8"/>
      <c r="G10" s="9"/>
    </row>
    <row r="11" spans="1:8" ht="45.75" customHeight="1" x14ac:dyDescent="0.25">
      <c r="A11" s="22" t="s">
        <v>0</v>
      </c>
      <c r="B11" s="22" t="s">
        <v>18</v>
      </c>
      <c r="C11" s="22" t="s">
        <v>35</v>
      </c>
      <c r="D11" s="22" t="s">
        <v>39</v>
      </c>
      <c r="E11" s="79" t="s">
        <v>1</v>
      </c>
      <c r="F11" s="11" t="s">
        <v>299</v>
      </c>
      <c r="G11" s="11" t="s">
        <v>303</v>
      </c>
      <c r="H11" s="11" t="s">
        <v>285</v>
      </c>
    </row>
    <row r="12" spans="1:8" ht="18" customHeight="1" x14ac:dyDescent="0.25">
      <c r="A12" s="19" t="s">
        <v>3</v>
      </c>
      <c r="B12" s="19" t="s">
        <v>4</v>
      </c>
      <c r="C12" s="19" t="s">
        <v>5</v>
      </c>
      <c r="D12" s="19" t="s">
        <v>6</v>
      </c>
      <c r="E12" s="19" t="s">
        <v>7</v>
      </c>
      <c r="F12" s="80" t="s">
        <v>8</v>
      </c>
      <c r="G12" s="80" t="s">
        <v>9</v>
      </c>
      <c r="H12" s="80" t="s">
        <v>10</v>
      </c>
    </row>
    <row r="13" spans="1:8" ht="22.5" customHeight="1" x14ac:dyDescent="0.25">
      <c r="A13" s="80">
        <v>1</v>
      </c>
      <c r="B13" s="80">
        <v>5</v>
      </c>
      <c r="C13" s="80"/>
      <c r="D13" s="80"/>
      <c r="E13" s="131" t="s">
        <v>20</v>
      </c>
      <c r="F13" s="82"/>
      <c r="G13" s="82"/>
      <c r="H13" s="82"/>
    </row>
    <row r="14" spans="1:8" ht="27.75" customHeight="1" x14ac:dyDescent="0.25">
      <c r="A14" s="80">
        <v>2</v>
      </c>
      <c r="B14" s="80"/>
      <c r="C14" s="80">
        <v>1</v>
      </c>
      <c r="D14" s="80"/>
      <c r="E14" s="135" t="s">
        <v>30</v>
      </c>
      <c r="F14" s="111">
        <v>5470382</v>
      </c>
      <c r="G14" s="14">
        <v>6937505</v>
      </c>
      <c r="H14" s="83">
        <v>0</v>
      </c>
    </row>
    <row r="15" spans="1:8" ht="27.75" customHeight="1" x14ac:dyDescent="0.25">
      <c r="A15" s="80">
        <v>3</v>
      </c>
      <c r="B15" s="80"/>
      <c r="C15" s="80"/>
      <c r="D15" s="80"/>
      <c r="E15" s="135"/>
      <c r="F15" s="111"/>
      <c r="G15" s="14"/>
      <c r="H15" s="83"/>
    </row>
    <row r="16" spans="1:8" ht="28.5" customHeight="1" x14ac:dyDescent="0.25">
      <c r="A16" s="80">
        <v>4</v>
      </c>
      <c r="B16" s="80"/>
      <c r="C16" s="80"/>
      <c r="D16" s="80"/>
      <c r="E16" s="81" t="s">
        <v>31</v>
      </c>
      <c r="F16" s="111">
        <v>33000000</v>
      </c>
      <c r="G16" s="14">
        <v>30000000</v>
      </c>
      <c r="H16" s="83">
        <v>0</v>
      </c>
    </row>
    <row r="17" spans="1:8" ht="28.5" customHeight="1" x14ac:dyDescent="0.25">
      <c r="A17" s="80">
        <v>5</v>
      </c>
      <c r="B17" s="80"/>
      <c r="C17" s="80"/>
      <c r="D17" s="80"/>
      <c r="E17" s="81"/>
      <c r="F17" s="111"/>
      <c r="G17" s="14"/>
      <c r="H17" s="83"/>
    </row>
    <row r="18" spans="1:8" ht="27.75" customHeight="1" x14ac:dyDescent="0.25">
      <c r="A18" s="80">
        <v>6</v>
      </c>
      <c r="B18" s="80"/>
      <c r="C18" s="80"/>
      <c r="D18" s="80"/>
      <c r="E18" s="81" t="s">
        <v>32</v>
      </c>
      <c r="F18" s="83">
        <v>0</v>
      </c>
      <c r="G18" s="83">
        <v>80000000</v>
      </c>
      <c r="H18" s="83">
        <v>0</v>
      </c>
    </row>
    <row r="19" spans="1:8" ht="18" customHeight="1" x14ac:dyDescent="0.25">
      <c r="A19" s="80">
        <v>9</v>
      </c>
      <c r="B19" s="80"/>
      <c r="C19" s="80"/>
      <c r="D19" s="80"/>
      <c r="E19" s="81"/>
      <c r="F19" s="83"/>
      <c r="G19" s="83"/>
      <c r="H19" s="83"/>
    </row>
    <row r="20" spans="1:8" ht="36" customHeight="1" x14ac:dyDescent="0.25">
      <c r="A20" s="132">
        <v>10</v>
      </c>
      <c r="B20" s="132"/>
      <c r="C20" s="132"/>
      <c r="D20" s="132"/>
      <c r="E20" s="136" t="s">
        <v>33</v>
      </c>
      <c r="F20" s="91">
        <f>F14+F16+F18</f>
        <v>38470382</v>
      </c>
      <c r="G20" s="91">
        <f t="shared" ref="G20:H20" si="0">G14+G16+G18</f>
        <v>116937505</v>
      </c>
      <c r="H20" s="91">
        <f t="shared" si="0"/>
        <v>0</v>
      </c>
    </row>
  </sheetData>
  <mergeCells count="5">
    <mergeCell ref="A3:G3"/>
    <mergeCell ref="A4:G4"/>
    <mergeCell ref="A6:G6"/>
    <mergeCell ref="A7:G7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4</vt:i4>
      </vt:variant>
    </vt:vector>
  </HeadingPairs>
  <TitlesOfParts>
    <vt:vector size="14" baseType="lpstr">
      <vt:lpstr>1.sz. mell</vt:lpstr>
      <vt:lpstr>2.sz. mell</vt:lpstr>
      <vt:lpstr>3.sz. mell.</vt:lpstr>
      <vt:lpstr>4  .sz.mell</vt:lpstr>
      <vt:lpstr>5.sz. mell</vt:lpstr>
      <vt:lpstr>6.sz. mell</vt:lpstr>
      <vt:lpstr>7.sz. mell</vt:lpstr>
      <vt:lpstr>8.sz. mell</vt:lpstr>
      <vt:lpstr>9.sz.mell</vt:lpstr>
      <vt:lpstr>10.sz. mell</vt:lpstr>
      <vt:lpstr>'10.sz. mell'!Nyomtatási_terület</vt:lpstr>
      <vt:lpstr>'2.sz. mell'!Nyomtatási_terület</vt:lpstr>
      <vt:lpstr>'5.sz. mell'!Nyomtatási_terület</vt:lpstr>
      <vt:lpstr>'6.sz. mell'!Nyomtatási_terület</vt:lpstr>
    </vt:vector>
  </TitlesOfParts>
  <Company>Önkormányzat Monostorapáti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Titkarsag</cp:lastModifiedBy>
  <cp:lastPrinted>2026-06-02T13:10:01Z</cp:lastPrinted>
  <dcterms:created xsi:type="dcterms:W3CDTF">2010-08-03T07:48:48Z</dcterms:created>
  <dcterms:modified xsi:type="dcterms:W3CDTF">2026-06-02T13:11:26Z</dcterms:modified>
</cp:coreProperties>
</file>